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kument\IROP II\Vzdělávání\TRUTNOV\ZŠ Mládežnická TU\REALIZACE\VZ\Stavba\Podklady\"/>
    </mc:Choice>
  </mc:AlternateContent>
  <xr:revisionPtr revIDLastSave="0" documentId="13_ncr:1_{5EA86672-392F-4805-9B76-A9A8B2BEF273}" xr6:coauthVersionLast="47" xr6:coauthVersionMax="47" xr10:uidLastSave="{00000000-0000-0000-0000-000000000000}"/>
  <bookViews>
    <workbookView xWindow="-110" yWindow="-110" windowWidth="19420" windowHeight="10300" activeTab="1" xr2:uid="{D3DE2ED7-859F-4A53-A44F-0001FD90550A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" i="2" l="1"/>
  <c r="H38" i="2"/>
  <c r="G38" i="2"/>
  <c r="E38" i="2"/>
  <c r="G6" i="2"/>
  <c r="G7" i="2"/>
  <c r="G8" i="2"/>
  <c r="G9" i="2"/>
  <c r="I9" i="2" s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B27" i="3"/>
  <c r="C27" i="3" s="1"/>
  <c r="C11" i="3"/>
  <c r="C10" i="3"/>
  <c r="C12" i="3" s="1"/>
  <c r="G152" i="2"/>
  <c r="G151" i="2"/>
  <c r="G150" i="2"/>
  <c r="G149" i="2"/>
  <c r="G148" i="2"/>
  <c r="G147" i="2"/>
  <c r="H144" i="2"/>
  <c r="G144" i="2"/>
  <c r="E144" i="2"/>
  <c r="I144" i="2" s="1"/>
  <c r="H143" i="2"/>
  <c r="G143" i="2"/>
  <c r="E143" i="2"/>
  <c r="H142" i="2"/>
  <c r="G142" i="2"/>
  <c r="E142" i="2"/>
  <c r="I142" i="2" s="1"/>
  <c r="H141" i="2"/>
  <c r="G141" i="2"/>
  <c r="E141" i="2"/>
  <c r="H140" i="2"/>
  <c r="G140" i="2"/>
  <c r="E140" i="2"/>
  <c r="H139" i="2"/>
  <c r="G139" i="2"/>
  <c r="E139" i="2"/>
  <c r="H138" i="2"/>
  <c r="G138" i="2"/>
  <c r="E138" i="2"/>
  <c r="H137" i="2"/>
  <c r="G137" i="2"/>
  <c r="E137" i="2"/>
  <c r="H136" i="2"/>
  <c r="G136" i="2"/>
  <c r="E136" i="2"/>
  <c r="I136" i="2" s="1"/>
  <c r="H133" i="2"/>
  <c r="G133" i="2"/>
  <c r="E133" i="2"/>
  <c r="H132" i="2"/>
  <c r="G132" i="2"/>
  <c r="E132" i="2"/>
  <c r="H131" i="2"/>
  <c r="G131" i="2"/>
  <c r="E131" i="2"/>
  <c r="H128" i="2"/>
  <c r="G128" i="2"/>
  <c r="E128" i="2"/>
  <c r="H127" i="2"/>
  <c r="G127" i="2"/>
  <c r="E127" i="2"/>
  <c r="H126" i="2"/>
  <c r="G126" i="2"/>
  <c r="E126" i="2"/>
  <c r="H125" i="2"/>
  <c r="G125" i="2"/>
  <c r="E125" i="2"/>
  <c r="H124" i="2"/>
  <c r="G124" i="2"/>
  <c r="E124" i="2"/>
  <c r="H123" i="2"/>
  <c r="G123" i="2"/>
  <c r="E123" i="2"/>
  <c r="H122" i="2"/>
  <c r="G122" i="2"/>
  <c r="H121" i="2"/>
  <c r="G121" i="2"/>
  <c r="E121" i="2"/>
  <c r="H120" i="2"/>
  <c r="G120" i="2"/>
  <c r="E120" i="2"/>
  <c r="I120" i="2" s="1"/>
  <c r="H119" i="2"/>
  <c r="G119" i="2"/>
  <c r="E119" i="2"/>
  <c r="H116" i="2"/>
  <c r="G116" i="2"/>
  <c r="E116" i="2"/>
  <c r="H115" i="2"/>
  <c r="G115" i="2"/>
  <c r="E115" i="2"/>
  <c r="H114" i="2"/>
  <c r="G114" i="2"/>
  <c r="E114" i="2"/>
  <c r="H113" i="2"/>
  <c r="G113" i="2"/>
  <c r="E113" i="2"/>
  <c r="H112" i="2"/>
  <c r="G112" i="2"/>
  <c r="E112" i="2"/>
  <c r="H111" i="2"/>
  <c r="G111" i="2"/>
  <c r="E111" i="2"/>
  <c r="I111" i="2" s="1"/>
  <c r="H110" i="2"/>
  <c r="G110" i="2"/>
  <c r="E110" i="2"/>
  <c r="H109" i="2"/>
  <c r="G109" i="2"/>
  <c r="E109" i="2"/>
  <c r="H108" i="2"/>
  <c r="G108" i="2"/>
  <c r="E108" i="2"/>
  <c r="H107" i="2"/>
  <c r="G107" i="2"/>
  <c r="E107" i="2"/>
  <c r="H104" i="2"/>
  <c r="G104" i="2"/>
  <c r="E104" i="2"/>
  <c r="H103" i="2"/>
  <c r="G103" i="2"/>
  <c r="E103" i="2"/>
  <c r="H102" i="2"/>
  <c r="G102" i="2"/>
  <c r="E102" i="2"/>
  <c r="H101" i="2"/>
  <c r="G101" i="2"/>
  <c r="E101" i="2"/>
  <c r="I101" i="2" s="1"/>
  <c r="H100" i="2"/>
  <c r="G100" i="2"/>
  <c r="E100" i="2"/>
  <c r="I100" i="2" s="1"/>
  <c r="H99" i="2"/>
  <c r="G99" i="2"/>
  <c r="E99" i="2"/>
  <c r="I99" i="2" s="1"/>
  <c r="H98" i="2"/>
  <c r="G98" i="2"/>
  <c r="E98" i="2"/>
  <c r="H97" i="2"/>
  <c r="G97" i="2"/>
  <c r="E97" i="2"/>
  <c r="I97" i="2" s="1"/>
  <c r="H96" i="2"/>
  <c r="G96" i="2"/>
  <c r="E96" i="2"/>
  <c r="I96" i="2" s="1"/>
  <c r="H95" i="2"/>
  <c r="G95" i="2"/>
  <c r="E95" i="2"/>
  <c r="H94" i="2"/>
  <c r="G94" i="2"/>
  <c r="E94" i="2"/>
  <c r="H93" i="2"/>
  <c r="G93" i="2"/>
  <c r="E93" i="2"/>
  <c r="H92" i="2"/>
  <c r="G92" i="2"/>
  <c r="E92" i="2"/>
  <c r="H91" i="2"/>
  <c r="G91" i="2"/>
  <c r="E91" i="2"/>
  <c r="I91" i="2" s="1"/>
  <c r="H90" i="2"/>
  <c r="G90" i="2"/>
  <c r="E90" i="2"/>
  <c r="H89" i="2"/>
  <c r="G89" i="2"/>
  <c r="E89" i="2"/>
  <c r="H88" i="2"/>
  <c r="G88" i="2"/>
  <c r="E88" i="2"/>
  <c r="H87" i="2"/>
  <c r="G87" i="2"/>
  <c r="E87" i="2"/>
  <c r="H86" i="2"/>
  <c r="G86" i="2"/>
  <c r="E86" i="2"/>
  <c r="H85" i="2"/>
  <c r="G85" i="2"/>
  <c r="E85" i="2"/>
  <c r="H84" i="2"/>
  <c r="G84" i="2"/>
  <c r="E84" i="2"/>
  <c r="H83" i="2"/>
  <c r="G83" i="2"/>
  <c r="E83" i="2"/>
  <c r="H82" i="2"/>
  <c r="G82" i="2"/>
  <c r="E82" i="2"/>
  <c r="H81" i="2"/>
  <c r="G81" i="2"/>
  <c r="E81" i="2"/>
  <c r="I81" i="2" s="1"/>
  <c r="H80" i="2"/>
  <c r="G80" i="2"/>
  <c r="I80" i="2" s="1"/>
  <c r="H79" i="2"/>
  <c r="G79" i="2"/>
  <c r="E79" i="2"/>
  <c r="H76" i="2"/>
  <c r="G76" i="2"/>
  <c r="E76" i="2"/>
  <c r="H75" i="2"/>
  <c r="G75" i="2"/>
  <c r="E75" i="2"/>
  <c r="H74" i="2"/>
  <c r="G74" i="2"/>
  <c r="E74" i="2"/>
  <c r="H73" i="2"/>
  <c r="G73" i="2"/>
  <c r="E73" i="2"/>
  <c r="H72" i="2"/>
  <c r="G72" i="2"/>
  <c r="E72" i="2"/>
  <c r="H71" i="2"/>
  <c r="G71" i="2"/>
  <c r="E71" i="2"/>
  <c r="I71" i="2" s="1"/>
  <c r="H70" i="2"/>
  <c r="G70" i="2"/>
  <c r="E70" i="2"/>
  <c r="H69" i="2"/>
  <c r="G69" i="2"/>
  <c r="E69" i="2"/>
  <c r="H68" i="2"/>
  <c r="G68" i="2"/>
  <c r="E68" i="2"/>
  <c r="H67" i="2"/>
  <c r="G67" i="2"/>
  <c r="E67" i="2"/>
  <c r="H66" i="2"/>
  <c r="G66" i="2"/>
  <c r="I66" i="2" s="1"/>
  <c r="H65" i="2"/>
  <c r="G65" i="2"/>
  <c r="E65" i="2"/>
  <c r="I65" i="2" s="1"/>
  <c r="H64" i="2"/>
  <c r="G64" i="2"/>
  <c r="H63" i="2"/>
  <c r="G63" i="2"/>
  <c r="E63" i="2"/>
  <c r="H62" i="2"/>
  <c r="G62" i="2"/>
  <c r="E62" i="2"/>
  <c r="H61" i="2"/>
  <c r="G61" i="2"/>
  <c r="E61" i="2"/>
  <c r="H58" i="2"/>
  <c r="H57" i="2"/>
  <c r="G57" i="2"/>
  <c r="E57" i="2"/>
  <c r="H56" i="2"/>
  <c r="G56" i="2"/>
  <c r="E56" i="2"/>
  <c r="H55" i="2"/>
  <c r="G55" i="2"/>
  <c r="E55" i="2"/>
  <c r="H54" i="2"/>
  <c r="G54" i="2"/>
  <c r="E54" i="2"/>
  <c r="I54" i="2" s="1"/>
  <c r="H53" i="2"/>
  <c r="G53" i="2"/>
  <c r="E53" i="2"/>
  <c r="I53" i="2" s="1"/>
  <c r="H52" i="2"/>
  <c r="G52" i="2"/>
  <c r="E52" i="2"/>
  <c r="I52" i="2" s="1"/>
  <c r="H51" i="2"/>
  <c r="G51" i="2"/>
  <c r="E51" i="2"/>
  <c r="H50" i="2"/>
  <c r="G50" i="2"/>
  <c r="E50" i="2"/>
  <c r="H49" i="2"/>
  <c r="G49" i="2"/>
  <c r="H48" i="2"/>
  <c r="G48" i="2"/>
  <c r="E48" i="2"/>
  <c r="H47" i="2"/>
  <c r="G47" i="2"/>
  <c r="E47" i="2"/>
  <c r="H46" i="2"/>
  <c r="G46" i="2"/>
  <c r="E46" i="2"/>
  <c r="H44" i="2"/>
  <c r="G44" i="2"/>
  <c r="E44" i="2"/>
  <c r="H43" i="2"/>
  <c r="G43" i="2"/>
  <c r="E43" i="2"/>
  <c r="H42" i="2"/>
  <c r="G42" i="2"/>
  <c r="E42" i="2"/>
  <c r="H40" i="2"/>
  <c r="G40" i="2"/>
  <c r="E40" i="2"/>
  <c r="I40" i="2" s="1"/>
  <c r="H39" i="2"/>
  <c r="G39" i="2"/>
  <c r="E39" i="2"/>
  <c r="H37" i="2"/>
  <c r="G37" i="2"/>
  <c r="E37" i="2"/>
  <c r="H36" i="2"/>
  <c r="G36" i="2"/>
  <c r="E36" i="2"/>
  <c r="H35" i="2"/>
  <c r="G35" i="2"/>
  <c r="E35" i="2"/>
  <c r="H34" i="2"/>
  <c r="G34" i="2"/>
  <c r="I34" i="2" s="1"/>
  <c r="H33" i="2"/>
  <c r="G33" i="2"/>
  <c r="E33" i="2"/>
  <c r="H32" i="2"/>
  <c r="G32" i="2"/>
  <c r="E32" i="2"/>
  <c r="H31" i="2"/>
  <c r="G31" i="2"/>
  <c r="E31" i="2"/>
  <c r="H30" i="2"/>
  <c r="G30" i="2"/>
  <c r="E30" i="2"/>
  <c r="H29" i="2"/>
  <c r="G29" i="2"/>
  <c r="E29" i="2"/>
  <c r="H28" i="2"/>
  <c r="G28" i="2"/>
  <c r="E28" i="2"/>
  <c r="H26" i="2"/>
  <c r="G26" i="2"/>
  <c r="E26" i="2"/>
  <c r="H25" i="2"/>
  <c r="G25" i="2"/>
  <c r="E25" i="2"/>
  <c r="H24" i="2"/>
  <c r="G24" i="2"/>
  <c r="E24" i="2"/>
  <c r="H22" i="2"/>
  <c r="E22" i="2"/>
  <c r="H21" i="2"/>
  <c r="E21" i="2"/>
  <c r="H20" i="2"/>
  <c r="E20" i="2"/>
  <c r="H19" i="2"/>
  <c r="E19" i="2"/>
  <c r="H18" i="2"/>
  <c r="E18" i="2"/>
  <c r="H17" i="2"/>
  <c r="E17" i="2"/>
  <c r="I17" i="2" s="1"/>
  <c r="H16" i="2"/>
  <c r="E16" i="2"/>
  <c r="I16" i="2" s="1"/>
  <c r="H15" i="2"/>
  <c r="E15" i="2"/>
  <c r="H14" i="2"/>
  <c r="E14" i="2"/>
  <c r="H13" i="2"/>
  <c r="E13" i="2"/>
  <c r="H12" i="2"/>
  <c r="E12" i="2"/>
  <c r="H11" i="2"/>
  <c r="E11" i="2"/>
  <c r="H10" i="2"/>
  <c r="E10" i="2"/>
  <c r="H9" i="2"/>
  <c r="H8" i="2"/>
  <c r="E8" i="2"/>
  <c r="H7" i="2"/>
  <c r="E7" i="2"/>
  <c r="H6" i="2"/>
  <c r="H4" i="2"/>
  <c r="G4" i="2"/>
  <c r="G5" i="2" s="1"/>
  <c r="C34" i="3" s="1"/>
  <c r="E4" i="2"/>
  <c r="E5" i="2" s="1"/>
  <c r="B34" i="3" s="1"/>
  <c r="I37" i="2" l="1"/>
  <c r="I48" i="2"/>
  <c r="I83" i="2"/>
  <c r="I13" i="2"/>
  <c r="I29" i="2"/>
  <c r="I73" i="2"/>
  <c r="I43" i="2"/>
  <c r="I87" i="2"/>
  <c r="I95" i="2"/>
  <c r="I110" i="2"/>
  <c r="I138" i="2"/>
  <c r="I24" i="2"/>
  <c r="I50" i="2"/>
  <c r="I108" i="2"/>
  <c r="I21" i="2"/>
  <c r="I63" i="2"/>
  <c r="I74" i="2"/>
  <c r="I102" i="2"/>
  <c r="I109" i="2"/>
  <c r="I114" i="2"/>
  <c r="I127" i="2"/>
  <c r="I32" i="2"/>
  <c r="I67" i="2"/>
  <c r="I75" i="2"/>
  <c r="I112" i="2"/>
  <c r="I137" i="2"/>
  <c r="I26" i="2"/>
  <c r="I35" i="2"/>
  <c r="I85" i="2"/>
  <c r="I93" i="2"/>
  <c r="I103" i="2"/>
  <c r="I128" i="2"/>
  <c r="I19" i="2"/>
  <c r="I20" i="2"/>
  <c r="I22" i="2"/>
  <c r="I7" i="2"/>
  <c r="I124" i="2"/>
  <c r="I131" i="2"/>
  <c r="I15" i="2"/>
  <c r="I62" i="2"/>
  <c r="I70" i="2"/>
  <c r="I18" i="2"/>
  <c r="I33" i="2"/>
  <c r="I42" i="2"/>
  <c r="I51" i="2"/>
  <c r="I11" i="2"/>
  <c r="I39" i="2"/>
  <c r="I46" i="2"/>
  <c r="I79" i="2"/>
  <c r="I86" i="2"/>
  <c r="I94" i="2"/>
  <c r="I123" i="2"/>
  <c r="I140" i="2"/>
  <c r="I6" i="2"/>
  <c r="I14" i="2"/>
  <c r="I31" i="2"/>
  <c r="I49" i="2"/>
  <c r="G77" i="2"/>
  <c r="C35" i="3" s="1"/>
  <c r="G105" i="2"/>
  <c r="C36" i="3" s="1"/>
  <c r="I84" i="2"/>
  <c r="I89" i="2"/>
  <c r="I116" i="2"/>
  <c r="I143" i="2"/>
  <c r="G145" i="2"/>
  <c r="C40" i="3" s="1"/>
  <c r="I36" i="2"/>
  <c r="I55" i="2"/>
  <c r="I57" i="2"/>
  <c r="I82" i="2"/>
  <c r="I98" i="2"/>
  <c r="E117" i="2"/>
  <c r="B37" i="3" s="1"/>
  <c r="I126" i="2"/>
  <c r="I133" i="2"/>
  <c r="G59" i="2"/>
  <c r="C33" i="3" s="1"/>
  <c r="G117" i="2"/>
  <c r="C37" i="3" s="1"/>
  <c r="I121" i="2"/>
  <c r="G153" i="2"/>
  <c r="C41" i="3" s="1"/>
  <c r="L1" i="2"/>
  <c r="E58" i="2" s="1"/>
  <c r="E59" i="2" s="1"/>
  <c r="B33" i="3" s="1"/>
  <c r="I72" i="2"/>
  <c r="I12" i="2"/>
  <c r="I30" i="2"/>
  <c r="I68" i="2"/>
  <c r="I76" i="2"/>
  <c r="I92" i="2"/>
  <c r="I119" i="2"/>
  <c r="I64" i="2"/>
  <c r="I10" i="2"/>
  <c r="I28" i="2"/>
  <c r="I47" i="2"/>
  <c r="I90" i="2"/>
  <c r="I115" i="2"/>
  <c r="G129" i="2"/>
  <c r="C38" i="3" s="1"/>
  <c r="I122" i="2"/>
  <c r="I132" i="2"/>
  <c r="I141" i="2"/>
  <c r="I8" i="2"/>
  <c r="I25" i="2"/>
  <c r="I44" i="2"/>
  <c r="I56" i="2"/>
  <c r="I61" i="2"/>
  <c r="I69" i="2"/>
  <c r="E105" i="2"/>
  <c r="B36" i="3" s="1"/>
  <c r="I88" i="2"/>
  <c r="I104" i="2"/>
  <c r="I113" i="2"/>
  <c r="I125" i="2"/>
  <c r="I139" i="2"/>
  <c r="E77" i="2"/>
  <c r="B35" i="3" s="1"/>
  <c r="E134" i="2"/>
  <c r="B39" i="3" s="1"/>
  <c r="I107" i="2"/>
  <c r="E129" i="2"/>
  <c r="B38" i="3" s="1"/>
  <c r="G134" i="2"/>
  <c r="C39" i="3" s="1"/>
  <c r="E145" i="2"/>
  <c r="B40" i="3" s="1"/>
  <c r="I4" i="2"/>
  <c r="I5" i="2" s="1"/>
  <c r="I134" i="2" l="1"/>
  <c r="D151" i="2" s="1"/>
  <c r="E151" i="2" s="1"/>
  <c r="I151" i="2" s="1"/>
  <c r="I145" i="2"/>
  <c r="D152" i="2" s="1"/>
  <c r="E152" i="2" s="1"/>
  <c r="I152" i="2" s="1"/>
  <c r="I105" i="2"/>
  <c r="D148" i="2" s="1"/>
  <c r="I148" i="2" s="1"/>
  <c r="I129" i="2"/>
  <c r="D150" i="2" s="1"/>
  <c r="H150" i="2" s="1"/>
  <c r="I117" i="2"/>
  <c r="D149" i="2" s="1"/>
  <c r="E149" i="2" s="1"/>
  <c r="I149" i="2" s="1"/>
  <c r="C7" i="3"/>
  <c r="I58" i="2"/>
  <c r="I59" i="2" s="1"/>
  <c r="I77" i="2"/>
  <c r="D147" i="2" s="1"/>
  <c r="C6" i="3"/>
  <c r="H152" i="2" l="1"/>
  <c r="H151" i="2"/>
  <c r="H148" i="2"/>
  <c r="C9" i="3"/>
  <c r="H149" i="2"/>
  <c r="E150" i="2"/>
  <c r="I150" i="2" s="1"/>
  <c r="H147" i="2"/>
  <c r="E147" i="2"/>
  <c r="I147" i="2" s="1"/>
  <c r="I153" i="2" l="1"/>
  <c r="E153" i="2"/>
  <c r="B4" i="3" s="1"/>
  <c r="B41" i="3" l="1"/>
  <c r="C5" i="3"/>
  <c r="C8" i="3" s="1"/>
  <c r="C13" i="3" s="1"/>
  <c r="B5" i="3"/>
  <c r="C20" i="3" l="1"/>
  <c r="C21" i="3"/>
  <c r="B8" i="3"/>
  <c r="B13" i="3" l="1"/>
  <c r="C16" i="3"/>
  <c r="C22" i="3"/>
  <c r="C15" i="3" l="1"/>
  <c r="C14" i="3"/>
  <c r="C17" i="3" l="1"/>
  <c r="C23" i="3" l="1"/>
  <c r="B26" i="3" s="1"/>
  <c r="C26" i="3" s="1"/>
  <c r="C25" i="3" l="1"/>
  <c r="C31" i="3" l="1"/>
  <c r="C30" i="3"/>
  <c r="C28" i="3"/>
</calcChain>
</file>

<file path=xl/sharedStrings.xml><?xml version="1.0" encoding="utf-8"?>
<sst xmlns="http://schemas.openxmlformats.org/spreadsheetml/2006/main" count="424" uniqueCount="227">
  <si>
    <t>Název</t>
  </si>
  <si>
    <t>Hodnota</t>
  </si>
  <si>
    <t>Nadpis rekapitulace</t>
  </si>
  <si>
    <t>Seznam prací a dodávek elektrotechnických zařízení</t>
  </si>
  <si>
    <t>Akce</t>
  </si>
  <si>
    <t>Rekonstrukce velké herny pro zájmové vzdělávání
v pavilonu C,  ZŠ Mládežnická Trutnov</t>
  </si>
  <si>
    <t>Projekt</t>
  </si>
  <si>
    <t xml:space="preserve">Elektroinstalace
</t>
  </si>
  <si>
    <t>Investor</t>
  </si>
  <si>
    <t>Z. č.</t>
  </si>
  <si>
    <t>N22_28</t>
  </si>
  <si>
    <t>A. č.</t>
  </si>
  <si>
    <t>Smlouva</t>
  </si>
  <si>
    <t/>
  </si>
  <si>
    <t>Vypracoval</t>
  </si>
  <si>
    <t>Jaroslav Nič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</si>
  <si>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</si>
  <si>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</si>
  <si>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</si>
  <si>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</si>
  <si>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</si>
  <si>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</si>
  <si>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</si>
  <si>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</si>
  <si>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</si>
  <si>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</si>
  <si>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</si>
  <si>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</si>
  <si>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</si>
  <si>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</si>
  <si>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</si>
  <si>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</si>
  <si>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</si>
  <si>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</si>
  <si>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</si>
  <si>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</si>
  <si>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</si>
  <si>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</si>
  <si>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</si>
  <si>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</si>
  <si>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</si>
  <si>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</si>
  <si>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</si>
  <si>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</si>
  <si>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</si>
  <si>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</si>
  <si>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</si>
  <si>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</si>
  <si>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</si>
  <si>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</si>
  <si>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</si>
  <si>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</si>
  <si>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</si>
  <si>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</si>
  <si>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</si>
  <si>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</si>
  <si>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Demontáž stávající elektroinstalace</t>
  </si>
  <si>
    <t xml:space="preserve"> Demontaz stavajiciho zarizeni</t>
  </si>
  <si>
    <t>hod</t>
  </si>
  <si>
    <t>Demontáž stávající elektroinstalace - celkem</t>
  </si>
  <si>
    <t>ks</t>
  </si>
  <si>
    <t>Zásuvkový box 2x 230V, 2x USB nabíjecí,  1x RJ45</t>
  </si>
  <si>
    <t>dvoutlačítka pro ovládání svítidel DALI</t>
  </si>
  <si>
    <t>BEZHALOGENOVÉ SILOVÉ KABELY  S TŘÍDOU B2caS1d0</t>
  </si>
  <si>
    <t>m</t>
  </si>
  <si>
    <t>KABEL SILOVÝ,IZOLACE PVC</t>
  </si>
  <si>
    <t>CYKY-O 3x1,5</t>
  </si>
  <si>
    <t>CYKY-O 2x1,5</t>
  </si>
  <si>
    <t>CYKY-J 3x1,5</t>
  </si>
  <si>
    <t>CYKY-J 3x2,5</t>
  </si>
  <si>
    <t>CYKY-J 5x2,5</t>
  </si>
  <si>
    <t>CYKY-J 5x4</t>
  </si>
  <si>
    <t>CYKY-J 5x16</t>
  </si>
  <si>
    <t>CYKY-J 4x25</t>
  </si>
  <si>
    <t>POTENTIAL Svorkovnice pro vyrovnání potenciálů svor. 10x10</t>
  </si>
  <si>
    <t>H07V-K 16 zž</t>
  </si>
  <si>
    <t>H07V-K 10</t>
  </si>
  <si>
    <t>H07V-K 6  zž</t>
  </si>
  <si>
    <t>Kabelové lávky délka: 3 metry</t>
  </si>
  <si>
    <t>tlačítkový TOTAL STOP s ochranným sklíčkem</t>
  </si>
  <si>
    <t>pojistková skříň v pilíři, rozm.: 620x640x250mm+pilíř, 3xPS125A</t>
  </si>
  <si>
    <t>Výk. vypínač 3-pól., velikost x160, In=160 A</t>
  </si>
  <si>
    <t>dálkový  žaluziový ovladač, 2k přijímač řízení žaluzií, 230V/6A</t>
  </si>
  <si>
    <t>dálkové ovládání žaluzií 4-kanálový bezdrátový vysílač</t>
  </si>
  <si>
    <t>Drát 10 drát o 10mm(0,62kg/m)</t>
  </si>
  <si>
    <t>SR03  S / 2xM8, litina zemnící pásek - drát</t>
  </si>
  <si>
    <t>kabelová spojka smršťovací</t>
  </si>
  <si>
    <t>Podružný materiál</t>
  </si>
  <si>
    <t>Elektromontáže - celkem</t>
  </si>
  <si>
    <t>Svítidla</t>
  </si>
  <si>
    <t>LED panel, hliníkový rámeček, opálový kryt, čtverec 36200x300mm  stropní bílá 230V LED 23W, Ra 80, 4000K, stmívatelné</t>
  </si>
  <si>
    <t>Ks</t>
  </si>
  <si>
    <t>Komponentní liniové svítidlo, difuzor C9, hliníkové tělo, anodyzované, bíle 1 x LED, 57W, 5040lm, Ra80, 4000K</t>
  </si>
  <si>
    <t>LED panel, UGR&lt;19, hliníkový rámeček, mikroprizmatický kryt, obdélník 600x300mm 1 x LED, 16W, 2000lm, Ra80, 4000K</t>
  </si>
  <si>
    <t>Průmyslové LED svítidlo, mikroprizmatický PC kryt, IK10 1 x LED, 49W, 5250lm, Ra80, 4000K</t>
  </si>
  <si>
    <t>Průmyslové LED svítidlo, mikroprizmatický PC kryt, IK10 1 x LED, 61W, 7900lm, Ra80, 4000K</t>
  </si>
  <si>
    <t>Komponentní liniové svítidlo, difuzor C9, hliníkové tělo, anodyzované, černé 1 x LED, 57W, 5040lm, Ra80, 4000K</t>
  </si>
  <si>
    <t>Komponentní liniové svítidlo, difuzor C9, hliníkové tělo, anodyzované, bíle 1 x LED, 57W, 5040lm, Ra80, 4000K, nouzový zdroj 1h</t>
  </si>
  <si>
    <t>venkovní přisazené LED, 16W, IP44</t>
  </si>
  <si>
    <t>LED pásek 30W, 24V, 4000K, IP 20,</t>
  </si>
  <si>
    <t>LED pásek 20W, 24V, 4000K, IP 20,</t>
  </si>
  <si>
    <t>LED profil AL, mikro</t>
  </si>
  <si>
    <t>napájecí zdroj 230V/24V, 20A, IP20</t>
  </si>
  <si>
    <t>řídící jednotka DALI 24V, 20A, IP20</t>
  </si>
  <si>
    <t>LED pásek 3m, 15W/m, IP20 + zdroj</t>
  </si>
  <si>
    <t>Svítidla - celkem</t>
  </si>
  <si>
    <t>Rozvaděč RH3</t>
  </si>
  <si>
    <t>RSA 4 A Řadová svorka bílá</t>
  </si>
  <si>
    <t>RSA 2,5 A Řadová svorka bílá</t>
  </si>
  <si>
    <t>RSA 10 A Řadová svorka bílá</t>
  </si>
  <si>
    <t>skříňový oceloplechový rozvaděč, IP 30, 2200x800x400</t>
  </si>
  <si>
    <t>NCN320 Jistič 3 pól. 20A, char.C, 10 kA</t>
  </si>
  <si>
    <t xml:space="preserve"> Digitální elektroměr 3x 1F, 2Tar. přímé měř. do 100 A, s imp. výstupem</t>
  </si>
  <si>
    <t>jednotka pro řízení elektronických předřadníků</t>
  </si>
  <si>
    <t>Převodník RS-232/485, automatický poloduplexní provoz</t>
  </si>
  <si>
    <t>Rozvaděč RH3 - celkem</t>
  </si>
  <si>
    <t>Rozvaděč RP4</t>
  </si>
  <si>
    <t>RSA 16 A Řadová svorka bílá</t>
  </si>
  <si>
    <t>Rozvaděč nástěnný , IP40, tř. ochr.II, 166 mod., 1100x550x161</t>
  </si>
  <si>
    <t>Rozvaděč RP4 - celkem</t>
  </si>
  <si>
    <t>slaboproudy - vytrubkování</t>
  </si>
  <si>
    <t>chránička pr.20mm, 750 N PP</t>
  </si>
  <si>
    <t>chránička ohebná  pr.50mm</t>
  </si>
  <si>
    <t>kabel UTP CAT6, bezhalogenový, oheň retardující</t>
  </si>
  <si>
    <t>slaboproudy - vytrubkování - celkem</t>
  </si>
  <si>
    <t>školní rozhlas</t>
  </si>
  <si>
    <t>zesilovací jednotka</t>
  </si>
  <si>
    <t>školní rozhlas - celkem</t>
  </si>
  <si>
    <t>EZS</t>
  </si>
  <si>
    <t>expander</t>
  </si>
  <si>
    <t>podpůrný zdroj</t>
  </si>
  <si>
    <t xml:space="preserve"> PIR detektor pohybu+DRS</t>
  </si>
  <si>
    <t xml:space="preserve"> PIR detektor pohybu</t>
  </si>
  <si>
    <t>Sběrnicový kombinovaný detektor kouře a teplot se</t>
  </si>
  <si>
    <t>Sběrnicový magnetický detektor otevření</t>
  </si>
  <si>
    <t>klávesnice, čip</t>
  </si>
  <si>
    <t>Montáž prvků, nastavení systému</t>
  </si>
  <si>
    <t>EZS - celkem</t>
  </si>
  <si>
    <t>Dodávky</t>
  </si>
  <si>
    <t>Dodávky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</si>
  <si>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</si>
  <si>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</si>
  <si>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</si>
  <si>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</si>
  <si>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</si>
  <si>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</si>
  <si>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</si>
  <si>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</si>
  <si>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</si>
  <si>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</si>
  <si>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</si>
  <si>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</si>
  <si>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</si>
  <si>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</si>
  <si>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</si>
  <si>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</si>
  <si>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</si>
  <si>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</si>
  <si>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</si>
  <si>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</si>
  <si>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</si>
  <si>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</si>
  <si>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</si>
  <si>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</si>
  <si>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</si>
  <si>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</si>
  <si>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</si>
  <si>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</si>
  <si>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Rámeček pro elektroinstalační přístroje, jednonásobný;  (do hořl. podkladů B až E - při použití bezšroubových přístrojů)</t>
  </si>
  <si>
    <t xml:space="preserve"> Kryt spínače kolébkového;  (do hořl. podkladů B až E - při použití bezšroubových přístrojů)</t>
  </si>
  <si>
    <t>Přístroj spínače jednopólového (bezšroubové svorky); řazení 1, 1So (do hořl. podkladů B až E)</t>
  </si>
  <si>
    <t>Přístroj přepínače střídavého (bezšroubové svorky); řazení 6, 6So (do hořl. podkladů B až E)</t>
  </si>
  <si>
    <t xml:space="preserve"> Přístroj přepínače křížového (bezšroubové svorky); řazení 7, 7So (do hořl. podkladů B až E)</t>
  </si>
  <si>
    <t xml:space="preserve"> Snímač spínače automatického, s rovinným snímáním pohybu 180°; ; b. bílá</t>
  </si>
  <si>
    <t>Zásuvka jednonásobná (bezšroubové svorky), s ochranným kolíkem, s clonkami; řazení 2P+PE;  (do hořl. podkladů B až E)</t>
  </si>
  <si>
    <t>Zásuvka dvojnásobná (bezšroubové svorky), s ochrannými kolíky, s natočenou dutinou, s clonkami; řazení 2x(2P+PE); á (do hořl. podkladů B až E)</t>
  </si>
  <si>
    <t xml:space="preserve"> Zásuvka jednonásobná s ochranným kolíkem, s clonkami, s USB nabíjením (2x USB-A+C 3 A); řazení 2P+PE;</t>
  </si>
  <si>
    <t xml:space="preserve"> 416-6 Zásuvka průmyslová, zapuštěná, s víčkem a instalační krabicí; řazení 3P+N+PE; b. světle šedá, IP44, 16 A</t>
  </si>
  <si>
    <t xml:space="preserve"> Zásuvka jednonásobná IP44, s ochranným kolíkem, s clonkami, s víčkem, bezšroubové svorky, zapuštěná montáž; řazení 2P+PE; ;  (do hořl. podkladů B až E)</t>
  </si>
  <si>
    <t xml:space="preserve"> KRABICE_IP 65</t>
  </si>
  <si>
    <t xml:space="preserve"> Přepínač střídavý IP44, zapuštěná montáž; řazení 6 (1);  (do hořl. podkladů B až E)</t>
  </si>
  <si>
    <t>KA KRABICE ODBOČNÁ</t>
  </si>
  <si>
    <t xml:space="preserve">KRABICE PŘÍSTROJOVÁ DO HOŘ. MATERIALU_NA KRABICE PŘÍSTROJ. </t>
  </si>
  <si>
    <t>J 5x1,5 RE</t>
  </si>
  <si>
    <t>J 3x1,5 RE</t>
  </si>
  <si>
    <t>J 3x2,5 RE</t>
  </si>
  <si>
    <t xml:space="preserve">110mm_BB TRUBKA DVOUPL. </t>
  </si>
  <si>
    <t>54/100 C kabelová lávka+podpěry</t>
  </si>
  <si>
    <t>54/250  kabelová lávka+podpěry</t>
  </si>
  <si>
    <t>16mm_HA TRUBKA TUHÁ 320 N PVC</t>
  </si>
  <si>
    <t xml:space="preserve"> 90-J 3x1,5 RE P90-R</t>
  </si>
  <si>
    <t>Napěťová (vypínací) spoušť h250-h1600, 200-240V AC</t>
  </si>
  <si>
    <t xml:space="preserve">pojistkový odpínač 3x125A na přípojnice </t>
  </si>
  <si>
    <t>125A/3f Výk. vypínač 3-pól., velikost x160, In=160 A</t>
  </si>
  <si>
    <t>Jistič 1 pól. 6A, char.B, 10 kA</t>
  </si>
  <si>
    <t>Jistič 1 pól. 10A, char.B, 10 kA</t>
  </si>
  <si>
    <t>Jistič 1 pól. 16A, char.B, 10 kA</t>
  </si>
  <si>
    <t>Jistič 3 pól. 16A, char.B, 10 kA</t>
  </si>
  <si>
    <t>Jistič 3 pól. 32A, char.B, 10 kA</t>
  </si>
  <si>
    <t>Proud.chr. s nadpr.ochr. char. B; 1+N; 10 kA; 0,03 A; In=13 A, A</t>
  </si>
  <si>
    <t>Proud.chr. s nadpr.ochr. char. B; 1+N; 10 kA; 0,03 A; In=16 A, A</t>
  </si>
  <si>
    <t>Stykač 25A, 1R, 230V AC</t>
  </si>
  <si>
    <t>125A gG Pojistková vložka</t>
  </si>
  <si>
    <t>X400 Napěťová spoušť</t>
  </si>
  <si>
    <t>Jistič, In 6 A, Ue AC 230/400 V / DC 60 V, charakteristika B, 1pól, Icn 10 kA</t>
  </si>
  <si>
    <t>Jistič, In 40 A, Ue AC 230/400 V / DC 180 V, charakteristika B, 3pól, Icn 10 kA</t>
  </si>
  <si>
    <t>B+C  V/3 kombinovaný svodič bleskových proudů a přepětí, vhodné pro 3-fázový systém TN-C, instalace na vstupu do budovy, 75 kA (10/350), 180 kA (8/20)</t>
  </si>
  <si>
    <t>Jistič 1 pól. 10A, char.B, 6 kA</t>
  </si>
  <si>
    <t>Proud.chr. s nadpr.ochr. char. B; 1+N; 6 kA; 0,03 A; In=10 A, A</t>
  </si>
  <si>
    <t xml:space="preserve"> Proud.chr. s nadpr.ochr. char. B; 1+N; 6 kA; 0,03 A; In=16 A, A</t>
  </si>
  <si>
    <t>Vypínač 3 pól. 63A</t>
  </si>
  <si>
    <t>12,5 V/4  svodič bleskových proudů a přepětí, vhodné pro  3-fázový  systém TN-S, instalace na vstupu do budovy, 240 kA(8/20), 50 kA (10/350), dálková signalizace poruchy</t>
  </si>
  <si>
    <t xml:space="preserve">Instalační kabel pro systém </t>
  </si>
  <si>
    <t>Rámeček pro elektroinstalační přístroje, jednonásobný</t>
  </si>
  <si>
    <t>Maska nosná s 1 otvorem pro zásuvku Modular-Jack (keystone)</t>
  </si>
  <si>
    <t>Kryt zásuvky komunikační, s popisovým polem, s kovovým upevňovacím třmenem</t>
  </si>
  <si>
    <t>Přístroj zásuvky datové (noname), Modular Jack RJ 45-8 Cat. 6e</t>
  </si>
  <si>
    <t>patch panely, vyvazovací panely, optická vana a další nutné vybavení</t>
  </si>
  <si>
    <t>datová skříň 42U 600 x 800mm</t>
  </si>
  <si>
    <t>Základní škola, Trutnov 2, Mládežnická 536</t>
  </si>
  <si>
    <r>
      <t xml:space="preserve">Příloha č. 2b
</t>
    </r>
    <r>
      <rPr>
        <b/>
        <sz val="14"/>
        <color theme="1"/>
        <rFont val="Calibri"/>
        <family val="2"/>
        <charset val="238"/>
        <scheme val="minor"/>
      </rPr>
      <t xml:space="preserve">Tabulka k ocenění 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sz val="20"/>
        <color theme="4" tint="-0.499984740745262"/>
        <rFont val="Calibri"/>
        <family val="2"/>
        <charset val="238"/>
        <scheme val="minor"/>
      </rPr>
      <t xml:space="preserve">
ELEKTROINSTALACE
</t>
    </r>
    <r>
      <rPr>
        <b/>
        <sz val="11"/>
        <color theme="1"/>
        <rFont val="Calibri"/>
        <family val="2"/>
        <charset val="238"/>
        <scheme val="minor"/>
      </rPr>
      <t xml:space="preserve">
veřejná zakázka na stavební práce s názvem:
</t>
    </r>
    <r>
      <rPr>
        <b/>
        <sz val="18"/>
        <color theme="1"/>
        <rFont val="Calibri"/>
        <family val="2"/>
        <charset val="238"/>
        <scheme val="minor"/>
      </rPr>
      <t>„Stavební úpravy učeben - Základní škola, Trutnov 2, Mládežnická 536“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sz val="14"/>
        <color theme="1"/>
        <rFont val="Calibri"/>
        <family val="2"/>
        <charset val="238"/>
        <scheme val="minor"/>
      </rPr>
      <t xml:space="preserve">1. část: </t>
    </r>
    <r>
      <rPr>
        <b/>
        <sz val="14"/>
        <color theme="4" tint="-0.499984740745262"/>
        <rFont val="Calibri"/>
        <family val="2"/>
        <charset val="238"/>
        <scheme val="minor"/>
      </rPr>
      <t>Stavební práce</t>
    </r>
  </si>
  <si>
    <r>
      <t>WIFI AP - plně kompatibilní se systémem ve škole (škola využívá AP od společnosti Aruba) ze standardu konektivity IROP, viz příloha ZD č. 18 ("</t>
    </r>
    <r>
      <rPr>
        <i/>
        <sz val="9"/>
        <rFont val="敓潧⁥䥕䔀灀꾐ϝ☸Ã_x0008_"/>
        <charset val="238"/>
      </rPr>
      <t>Standard vnitřní konektivity IROP</t>
    </r>
    <r>
      <rPr>
        <sz val="9"/>
        <rFont val="敓潧⁥䥕䔀灀꾐ϝ☸Ã_x0008_"/>
        <charset val="238"/>
      </rPr>
      <t>")</t>
    </r>
  </si>
  <si>
    <t>stmívatelný zdroj LED (např. EGL-240-24DA)</t>
  </si>
  <si>
    <t>reproduktor školní s regulací</t>
  </si>
  <si>
    <t>Proudový chránič 4 pól. 25 / 0,03 A, A, bezšroubové svorky</t>
  </si>
  <si>
    <t>Proud.chr. s nadpr.ochr. char. B; 1+N; 10 kA; 0,03 A; In=10 A, A</t>
  </si>
  <si>
    <t>LED LLARG DW CLAT 24W SE1h nouzové stropní, přisazené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</si>
</sst>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charset val="238"/>
      <scheme val="minor"/>
    </font>
    <font>
      <sz val="9"/>
      <color rgb="FF000000"/>
      <name val="敓潧⁥䥕䔀灀꾐ϝ☸Ã_x0008_"/>
      <charset val="238"/>
    </font>
    <font>
      <b/>
      <sz val="11"/>
      <color rgb="FF000000"/>
      <name val="敓潧⁥䥕䔀灀꾐ϝ☸Ã_x0008_"/>
      <charset val="238"/>
    </font>
    <font>
      <b/>
      <sz val="10"/>
      <color rgb="FF000000"/>
      <name val="敓潧⁥䥕䔀灀꾐ϝ☸Ã_x0008_"/>
      <charset val="238"/>
    </font>
    <font>
      <b/>
      <sz val="9"/>
      <color rgb="FF000000"/>
      <name val="敓潧⁥䥕䔀灀꾐ϝ☸Ã_x0008_"/>
      <charset val="238"/>
    </font>
    <font>
      <i/>
      <sz val="10"/>
      <color rgb="FF000000"/>
      <name val="敓潧⁥䥕䔀灀꾐ϝ☸Ã_x0008_"/>
      <charset val="238"/>
    </font>
    <font>
      <sz val="9"/>
      <name val="敓潧⁥䥕䔀灀꾐ϝ☸Ã_x0008_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4" tint="-0.499984740745262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4" tint="-0.499984740745262"/>
      <name val="Calibri"/>
      <family val="2"/>
      <charset val="238"/>
      <scheme val="minor"/>
    </font>
    <font>
      <i/>
      <sz val="9"/>
      <name val="敓潧⁥䥕䔀灀꾐ϝ☸Ã_x0008_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49" fontId="0" fillId="0" borderId="0" xfId="0" applyNumberFormat="1"/>
    <xf numFmtId="0" fontId="0" fillId="0" borderId="1" xfId="0" applyBorder="1"/>
    <xf numFmtId="4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right" vertical="center"/>
    </xf>
    <xf numFmtId="4" fontId="1" fillId="9" borderId="1" xfId="0" applyNumberFormat="1" applyFont="1" applyFill="1" applyBorder="1" applyAlignment="1">
      <alignment horizontal="right" vertical="center"/>
    </xf>
    <xf numFmtId="4" fontId="1" fillId="8" borderId="1" xfId="0" applyNumberFormat="1" applyFont="1" applyFill="1" applyBorder="1" applyAlignment="1">
      <alignment horizontal="right"/>
    </xf>
    <xf numFmtId="0" fontId="0" fillId="0" borderId="4" xfId="0" applyBorder="1"/>
    <xf numFmtId="49" fontId="7" fillId="0" borderId="5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right"/>
    </xf>
    <xf numFmtId="4" fontId="1" fillId="5" borderId="3" xfId="0" applyNumberFormat="1" applyFont="1" applyFill="1" applyBorder="1" applyAlignment="1">
      <alignment horizontal="right"/>
    </xf>
    <xf numFmtId="4" fontId="4" fillId="6" borderId="3" xfId="0" applyNumberFormat="1" applyFont="1" applyFill="1" applyBorder="1" applyAlignment="1">
      <alignment horizontal="right"/>
    </xf>
    <xf numFmtId="49" fontId="4" fillId="2" borderId="8" xfId="0" applyNumberFormat="1" applyFont="1" applyFill="1" applyBorder="1" applyAlignment="1">
      <alignment horizontal="center" vertical="center"/>
    </xf>
    <xf numFmtId="4" fontId="4" fillId="2" borderId="9" xfId="0" applyNumberFormat="1" applyFont="1" applyFill="1" applyBorder="1" applyAlignment="1">
      <alignment horizontal="center" vertical="center"/>
    </xf>
    <xf numFmtId="4" fontId="4" fillId="2" borderId="10" xfId="0" applyNumberFormat="1" applyFont="1" applyFill="1" applyBorder="1" applyAlignment="1">
      <alignment horizontal="center" vertical="center"/>
    </xf>
    <xf numFmtId="49" fontId="3" fillId="4" borderId="11" xfId="0" applyNumberFormat="1" applyFont="1" applyFill="1" applyBorder="1" applyAlignment="1">
      <alignment horizontal="left"/>
    </xf>
    <xf numFmtId="4" fontId="3" fillId="4" borderId="12" xfId="0" applyNumberFormat="1" applyFont="1" applyFill="1" applyBorder="1" applyAlignment="1">
      <alignment horizontal="right"/>
    </xf>
    <xf numFmtId="4" fontId="3" fillId="4" borderId="13" xfId="0" applyNumberFormat="1" applyFont="1" applyFill="1" applyBorder="1" applyAlignment="1">
      <alignment horizontal="right"/>
    </xf>
    <xf numFmtId="49" fontId="1" fillId="5" borderId="14" xfId="0" applyNumberFormat="1" applyFont="1" applyFill="1" applyBorder="1" applyAlignment="1">
      <alignment horizontal="left"/>
    </xf>
    <xf numFmtId="4" fontId="1" fillId="5" borderId="15" xfId="0" applyNumberFormat="1" applyFont="1" applyFill="1" applyBorder="1" applyAlignment="1">
      <alignment horizontal="right"/>
    </xf>
    <xf numFmtId="49" fontId="3" fillId="4" borderId="14" xfId="0" applyNumberFormat="1" applyFont="1" applyFill="1" applyBorder="1" applyAlignment="1">
      <alignment horizontal="left"/>
    </xf>
    <xf numFmtId="4" fontId="3" fillId="4" borderId="15" xfId="0" applyNumberFormat="1" applyFont="1" applyFill="1" applyBorder="1" applyAlignment="1">
      <alignment horizontal="right"/>
    </xf>
    <xf numFmtId="49" fontId="1" fillId="5" borderId="16" xfId="0" applyNumberFormat="1" applyFont="1" applyFill="1" applyBorder="1" applyAlignment="1">
      <alignment horizontal="left"/>
    </xf>
    <xf numFmtId="4" fontId="1" fillId="5" borderId="17" xfId="0" applyNumberFormat="1" applyFont="1" applyFill="1" applyBorder="1" applyAlignment="1">
      <alignment horizontal="right"/>
    </xf>
    <xf numFmtId="4" fontId="1" fillId="5" borderId="18" xfId="0" applyNumberFormat="1" applyFont="1" applyFill="1" applyBorder="1" applyAlignment="1">
      <alignment horizontal="right"/>
    </xf>
    <xf numFmtId="49" fontId="1" fillId="5" borderId="19" xfId="0" applyNumberFormat="1" applyFont="1" applyFill="1" applyBorder="1" applyAlignment="1">
      <alignment horizontal="left"/>
    </xf>
    <xf numFmtId="4" fontId="1" fillId="5" borderId="19" xfId="0" applyNumberFormat="1" applyFont="1" applyFill="1" applyBorder="1" applyAlignment="1">
      <alignment horizontal="right"/>
    </xf>
    <xf numFmtId="49" fontId="2" fillId="3" borderId="11" xfId="0" applyNumberFormat="1" applyFont="1" applyFill="1" applyBorder="1" applyAlignment="1">
      <alignment horizontal="left"/>
    </xf>
    <xf numFmtId="4" fontId="2" fillId="3" borderId="12" xfId="0" applyNumberFormat="1" applyFont="1" applyFill="1" applyBorder="1" applyAlignment="1">
      <alignment horizontal="right"/>
    </xf>
    <xf numFmtId="4" fontId="2" fillId="3" borderId="13" xfId="0" applyNumberFormat="1" applyFont="1" applyFill="1" applyBorder="1" applyAlignment="1">
      <alignment horizontal="right"/>
    </xf>
    <xf numFmtId="49" fontId="2" fillId="3" borderId="16" xfId="0" applyNumberFormat="1" applyFont="1" applyFill="1" applyBorder="1" applyAlignment="1">
      <alignment horizontal="left"/>
    </xf>
    <xf numFmtId="4" fontId="2" fillId="3" borderId="17" xfId="0" applyNumberFormat="1" applyFont="1" applyFill="1" applyBorder="1" applyAlignment="1">
      <alignment horizontal="right"/>
    </xf>
    <xf numFmtId="4" fontId="2" fillId="3" borderId="18" xfId="0" applyNumberFormat="1" applyFont="1" applyFill="1" applyBorder="1" applyAlignment="1">
      <alignment horizontal="right"/>
    </xf>
    <xf numFmtId="49" fontId="3" fillId="4" borderId="12" xfId="0" applyNumberFormat="1" applyFont="1" applyFill="1" applyBorder="1" applyAlignment="1">
      <alignment horizontal="center"/>
    </xf>
    <xf numFmtId="49" fontId="3" fillId="4" borderId="13" xfId="0" applyNumberFormat="1" applyFont="1" applyFill="1" applyBorder="1" applyAlignment="1">
      <alignment horizontal="center"/>
    </xf>
    <xf numFmtId="49" fontId="1" fillId="5" borderId="11" xfId="0" applyNumberFormat="1" applyFont="1" applyFill="1" applyBorder="1" applyAlignment="1">
      <alignment horizontal="left"/>
    </xf>
    <xf numFmtId="4" fontId="1" fillId="5" borderId="12" xfId="0" applyNumberFormat="1" applyFont="1" applyFill="1" applyBorder="1" applyAlignment="1">
      <alignment horizontal="right"/>
    </xf>
    <xf numFmtId="4" fontId="1" fillId="5" borderId="13" xfId="0" applyNumberFormat="1" applyFont="1" applyFill="1" applyBorder="1" applyAlignment="1">
      <alignment horizontal="right"/>
    </xf>
    <xf numFmtId="49" fontId="4" fillId="6" borderId="14" xfId="0" applyNumberFormat="1" applyFont="1" applyFill="1" applyBorder="1" applyAlignment="1">
      <alignment horizontal="left"/>
    </xf>
    <xf numFmtId="4" fontId="4" fillId="6" borderId="15" xfId="0" applyNumberFormat="1" applyFont="1" applyFill="1" applyBorder="1" applyAlignment="1">
      <alignment horizontal="right"/>
    </xf>
    <xf numFmtId="49" fontId="3" fillId="4" borderId="16" xfId="0" applyNumberFormat="1" applyFont="1" applyFill="1" applyBorder="1" applyAlignment="1">
      <alignment horizontal="left"/>
    </xf>
    <xf numFmtId="4" fontId="3" fillId="4" borderId="17" xfId="0" applyNumberFormat="1" applyFont="1" applyFill="1" applyBorder="1" applyAlignment="1">
      <alignment horizontal="right"/>
    </xf>
    <xf numFmtId="4" fontId="3" fillId="4" borderId="18" xfId="0" applyNumberFormat="1" applyFont="1" applyFill="1" applyBorder="1" applyAlignment="1">
      <alignment horizontal="right"/>
    </xf>
    <xf numFmtId="49" fontId="2" fillId="3" borderId="2" xfId="0" applyNumberFormat="1" applyFont="1" applyFill="1" applyBorder="1" applyAlignment="1">
      <alignment horizontal="left"/>
    </xf>
    <xf numFmtId="4" fontId="2" fillId="3" borderId="2" xfId="0" applyNumberFormat="1" applyFont="1" applyFill="1" applyBorder="1" applyAlignment="1">
      <alignment horizontal="right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" fontId="4" fillId="2" borderId="9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49" fontId="2" fillId="3" borderId="20" xfId="0" applyNumberFormat="1" applyFont="1" applyFill="1" applyBorder="1" applyAlignment="1">
      <alignment horizontal="left"/>
    </xf>
    <xf numFmtId="4" fontId="2" fillId="3" borderId="21" xfId="0" applyNumberFormat="1" applyFont="1" applyFill="1" applyBorder="1" applyAlignment="1">
      <alignment horizontal="right"/>
    </xf>
    <xf numFmtId="49" fontId="3" fillId="4" borderId="22" xfId="0" applyNumberFormat="1" applyFont="1" applyFill="1" applyBorder="1" applyAlignment="1">
      <alignment horizontal="left"/>
    </xf>
    <xf numFmtId="4" fontId="3" fillId="4" borderId="23" xfId="0" applyNumberFormat="1" applyFont="1" applyFill="1" applyBorder="1" applyAlignment="1">
      <alignment horizontal="right"/>
    </xf>
    <xf numFmtId="49" fontId="1" fillId="5" borderId="22" xfId="0" applyNumberFormat="1" applyFont="1" applyFill="1" applyBorder="1" applyAlignment="1">
      <alignment horizontal="left"/>
    </xf>
    <xf numFmtId="4" fontId="1" fillId="5" borderId="23" xfId="0" applyNumberFormat="1" applyFont="1" applyFill="1" applyBorder="1" applyAlignment="1">
      <alignment horizontal="right"/>
    </xf>
    <xf numFmtId="49" fontId="5" fillId="7" borderId="22" xfId="0" applyNumberFormat="1" applyFont="1" applyFill="1" applyBorder="1" applyAlignment="1">
      <alignment horizontal="left"/>
    </xf>
    <xf numFmtId="4" fontId="5" fillId="7" borderId="23" xfId="0" applyNumberFormat="1" applyFont="1" applyFill="1" applyBorder="1" applyAlignment="1">
      <alignment horizontal="right"/>
    </xf>
    <xf numFmtId="49" fontId="2" fillId="3" borderId="22" xfId="0" applyNumberFormat="1" applyFont="1" applyFill="1" applyBorder="1" applyAlignment="1">
      <alignment horizontal="left"/>
    </xf>
    <xf numFmtId="4" fontId="2" fillId="3" borderId="23" xfId="0" applyNumberFormat="1" applyFont="1" applyFill="1" applyBorder="1" applyAlignment="1">
      <alignment horizontal="right"/>
    </xf>
    <xf numFmtId="49" fontId="6" fillId="5" borderId="22" xfId="0" applyNumberFormat="1" applyFont="1" applyFill="1" applyBorder="1" applyAlignment="1">
      <alignment horizontal="left" vertical="center"/>
    </xf>
    <xf numFmtId="49" fontId="1" fillId="5" borderId="22" xfId="0" applyNumberFormat="1" applyFont="1" applyFill="1" applyBorder="1" applyAlignment="1">
      <alignment horizontal="left" vertical="center"/>
    </xf>
    <xf numFmtId="49" fontId="6" fillId="9" borderId="22" xfId="0" applyNumberFormat="1" applyFont="1" applyFill="1" applyBorder="1" applyAlignment="1">
      <alignment horizontal="left" vertical="center"/>
    </xf>
    <xf numFmtId="49" fontId="1" fillId="5" borderId="24" xfId="0" applyNumberFormat="1" applyFont="1" applyFill="1" applyBorder="1" applyAlignment="1">
      <alignment horizontal="left"/>
    </xf>
    <xf numFmtId="4" fontId="1" fillId="5" borderId="25" xfId="0" applyNumberFormat="1" applyFont="1" applyFill="1" applyBorder="1" applyAlignment="1">
      <alignment horizontal="right"/>
    </xf>
    <xf numFmtId="4" fontId="1" fillId="5" borderId="26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center"/>
    </xf>
    <xf numFmtId="49" fontId="5" fillId="7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49" fontId="1" fillId="5" borderId="1" xfId="0" applyNumberFormat="1" applyFont="1" applyFill="1" applyBorder="1" applyAlignment="1">
      <alignment horizontal="center" vertical="center"/>
    </xf>
    <xf numFmtId="49" fontId="1" fillId="9" borderId="1" xfId="0" applyNumberFormat="1" applyFont="1" applyFill="1" applyBorder="1" applyAlignment="1">
      <alignment horizontal="center" vertical="center"/>
    </xf>
    <xf numFmtId="49" fontId="1" fillId="5" borderId="25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7209E-C552-4739-A017-57FD625B5E51}">
  <dimension ref="A1:D41"/>
  <sheetViews>
    <sheetView topLeftCell="A31" workbookViewId="0">
      <selection activeCell="C8" sqref="C8"/>
    </sheetView>
  </sheetViews>
  <sheetFormatPr defaultRowHeight="14.5"/>
  <cols>
    <col min="1" max="1" width="70.453125" style="1" customWidth="1"/>
    <col min="2" max="2" width="15.6328125" style="3" customWidth="1"/>
    <col min="3" max="3" width="15.453125" style="3" customWidth="1"/>
    <col min="6" max="6" width="0" hidden="1" customWidth="1"/>
  </cols>
  <sheetData>
    <row r="1" spans="1:4" ht="263.5" customHeight="1" thickBot="1">
      <c r="A1" s="20" t="s">
        <v>220</v>
      </c>
      <c r="B1" s="21"/>
      <c r="C1" s="22"/>
    </row>
    <row r="2" spans="1:4" ht="20" customHeight="1" thickBot="1">
      <c r="A2" s="26" t="s">
        <v>0</v>
      </c>
      <c r="B2" s="27" t="s">
        <v>140</v>
      </c>
      <c r="C2" s="28" t="s">
        <v>141</v>
      </c>
      <c r="D2" s="19"/>
    </row>
    <row r="3" spans="1:4">
      <c r="A3" s="29" t="s">
        <v>142</v>
      </c>
      <c r="B3" s="30"/>
      <c r="C3" s="31"/>
      <c r="D3" s="19"/>
    </row>
    <row r="4" spans="1:4">
      <c r="A4" s="32" t="s">
        <v>143</v>
      </c>
      <c r="B4" s="24">
        <f>(Rozpočet!E153)</f>
        <v>0</v>
      </c>
      <c r="C4" s="33"/>
      <c r="D4" s="19"/>
    </row>
    <row r="5" spans="1:4">
      <c r="A5" s="32" t="s">
        <v>144</v>
      </c>
      <c r="B5" s="24">
        <f>B4 * Parametry!B16 / 100</f>
        <v>0</v>
      </c>
      <c r="C5" s="33">
        <f>B4 * Parametry!B17 / 100</f>
        <v>0</v>
      </c>
      <c r="D5" s="19"/>
    </row>
    <row r="6" spans="1:4">
      <c r="A6" s="32" t="s">
        <v>145</v>
      </c>
      <c r="B6" s="24"/>
      <c r="C6" s="33">
        <f>(Rozpočet!E59) + 0</f>
        <v>0</v>
      </c>
      <c r="D6" s="19"/>
    </row>
    <row r="7" spans="1:4">
      <c r="A7" s="32" t="s">
        <v>146</v>
      </c>
      <c r="B7" s="24"/>
      <c r="C7" s="33">
        <f>(Rozpočet!G153) + (Rozpočet!G59) + 0</f>
        <v>0</v>
      </c>
      <c r="D7" s="19"/>
    </row>
    <row r="8" spans="1:4">
      <c r="A8" s="52" t="s">
        <v>147</v>
      </c>
      <c r="B8" s="25">
        <f>B4 + B5</f>
        <v>0</v>
      </c>
      <c r="C8" s="53">
        <f>C4 + C5 + C6 + C7</f>
        <v>0</v>
      </c>
      <c r="D8" s="19"/>
    </row>
    <row r="9" spans="1:4">
      <c r="A9" s="32" t="s">
        <v>148</v>
      </c>
      <c r="B9" s="24"/>
      <c r="C9" s="33">
        <f>(C6 + C7) * Parametry!B18 / 100</f>
        <v>0</v>
      </c>
      <c r="D9" s="19"/>
    </row>
    <row r="10" spans="1:4">
      <c r="A10" s="32" t="s">
        <v>149</v>
      </c>
      <c r="B10" s="24"/>
      <c r="C10" s="33">
        <f>0 + 0</f>
        <v>0</v>
      </c>
      <c r="D10" s="19"/>
    </row>
    <row r="11" spans="1:4">
      <c r="A11" s="32" t="s">
        <v>150</v>
      </c>
      <c r="B11" s="24"/>
      <c r="C11" s="33">
        <f>0 + 0</f>
        <v>0</v>
      </c>
      <c r="D11" s="19"/>
    </row>
    <row r="12" spans="1:4">
      <c r="A12" s="32" t="s">
        <v>151</v>
      </c>
      <c r="B12" s="24"/>
      <c r="C12" s="33">
        <f>(C10 + C11) * Parametry!B19 / 100</f>
        <v>0</v>
      </c>
      <c r="D12" s="19"/>
    </row>
    <row r="13" spans="1:4">
      <c r="A13" s="52" t="s">
        <v>152</v>
      </c>
      <c r="B13" s="25">
        <f>B8</f>
        <v>0</v>
      </c>
      <c r="C13" s="53">
        <f>C8 + C9 + C10 + C11 + C12</f>
        <v>0</v>
      </c>
      <c r="D13" s="19"/>
    </row>
    <row r="14" spans="1:4">
      <c r="A14" s="32" t="s">
        <v>153</v>
      </c>
      <c r="B14" s="24"/>
      <c r="C14" s="33">
        <f>(B13 + C13) * Parametry!B20 / 100</f>
        <v>0</v>
      </c>
      <c r="D14" s="19"/>
    </row>
    <row r="15" spans="1:4">
      <c r="A15" s="32" t="s">
        <v>154</v>
      </c>
      <c r="B15" s="24"/>
      <c r="C15" s="33">
        <f>(B13 + C13) * Parametry!B21 / 100</f>
        <v>0</v>
      </c>
      <c r="D15" s="19"/>
    </row>
    <row r="16" spans="1:4">
      <c r="A16" s="32" t="s">
        <v>155</v>
      </c>
      <c r="B16" s="24"/>
      <c r="C16" s="33">
        <f>(B8 + C8) * Parametry!B22 / 100</f>
        <v>0</v>
      </c>
      <c r="D16" s="19"/>
    </row>
    <row r="17" spans="1:4" ht="15" thickBot="1">
      <c r="A17" s="54" t="s">
        <v>156</v>
      </c>
      <c r="B17" s="55"/>
      <c r="C17" s="56">
        <f>B13 + C13 + C14 + C15 + C16</f>
        <v>0</v>
      </c>
      <c r="D17" s="19"/>
    </row>
    <row r="18" spans="1:4" ht="15" thickBot="1">
      <c r="A18" s="39" t="s">
        <v>13</v>
      </c>
      <c r="B18" s="40"/>
      <c r="C18" s="40"/>
      <c r="D18" s="19"/>
    </row>
    <row r="19" spans="1:4">
      <c r="A19" s="29" t="s">
        <v>157</v>
      </c>
      <c r="B19" s="30"/>
      <c r="C19" s="31"/>
      <c r="D19" s="19"/>
    </row>
    <row r="20" spans="1:4">
      <c r="A20" s="32" t="s">
        <v>158</v>
      </c>
      <c r="B20" s="24"/>
      <c r="C20" s="33">
        <f>C13 * Parametry!B23 / 100</f>
        <v>0</v>
      </c>
      <c r="D20" s="19"/>
    </row>
    <row r="21" spans="1:4">
      <c r="A21" s="32" t="s">
        <v>159</v>
      </c>
      <c r="B21" s="24"/>
      <c r="C21" s="33">
        <f>C13 * Parametry!B24 / 100</f>
        <v>0</v>
      </c>
      <c r="D21" s="19"/>
    </row>
    <row r="22" spans="1:4">
      <c r="A22" s="34" t="s">
        <v>160</v>
      </c>
      <c r="B22" s="23"/>
      <c r="C22" s="35">
        <f>C20 + C21</f>
        <v>0</v>
      </c>
      <c r="D22" s="19"/>
    </row>
    <row r="23" spans="1:4" ht="15" thickBot="1">
      <c r="A23" s="36" t="s">
        <v>161</v>
      </c>
      <c r="B23" s="37"/>
      <c r="C23" s="38">
        <f>Parametry!B25 * Parametry!B28 * (C17 * Parametry!B27)^Parametry!B26</f>
        <v>0</v>
      </c>
      <c r="D23" s="19"/>
    </row>
    <row r="24" spans="1:4" ht="15" thickBot="1">
      <c r="A24" s="39" t="s">
        <v>13</v>
      </c>
      <c r="B24" s="40"/>
      <c r="C24" s="40"/>
      <c r="D24" s="19"/>
    </row>
    <row r="25" spans="1:4">
      <c r="A25" s="41" t="s">
        <v>162</v>
      </c>
      <c r="B25" s="42"/>
      <c r="C25" s="43">
        <f>C17 + C22 + C23</f>
        <v>0</v>
      </c>
      <c r="D25" s="19"/>
    </row>
    <row r="26" spans="1:4">
      <c r="A26" s="32" t="s">
        <v>163</v>
      </c>
      <c r="B26" s="24">
        <f>(SUM(Rozpočet!E147:E152)+SUM(Rozpočet!E4,Rozpočet!E6:E55,Rozpočet!E56:E58)) + (SUM(Rozpočet!G147:G152)+SUM(Rozpočet!G4,Rozpočet!G6:G55,Rozpočet!G56:G57)) + B5 + C5 + C9 + C12 + C14 + C15 + C16 + C22 + C23</f>
        <v>0</v>
      </c>
      <c r="C26" s="33">
        <f>B26 * Parametry!B31 / 100</f>
        <v>0</v>
      </c>
      <c r="D26" s="19"/>
    </row>
    <row r="27" spans="1:4">
      <c r="A27" s="32" t="s">
        <v>164</v>
      </c>
      <c r="B27" s="24">
        <f>(SUM(Rozpočet!E23,Rozpočet!E27,Rozpočet!E41,Rozpočet!E45)) + (SUM(Rozpočet!G23,Rozpočet!G27,Rozpočet!G41,Rozpočet!G45))</f>
        <v>0</v>
      </c>
      <c r="C27" s="33">
        <f>B27 * Parametry!B32 / 100</f>
        <v>0</v>
      </c>
      <c r="D27" s="19"/>
    </row>
    <row r="28" spans="1:4" ht="15" thickBot="1">
      <c r="A28" s="44" t="s">
        <v>165</v>
      </c>
      <c r="B28" s="45"/>
      <c r="C28" s="46">
        <f>C25 + C26 + C27</f>
        <v>0</v>
      </c>
      <c r="D28" s="19"/>
    </row>
    <row r="29" spans="1:4">
      <c r="A29" s="49" t="s">
        <v>13</v>
      </c>
      <c r="B29" s="50"/>
      <c r="C29" s="51"/>
      <c r="D29" s="19"/>
    </row>
    <row r="30" spans="1:4">
      <c r="A30" s="32" t="s">
        <v>166</v>
      </c>
      <c r="B30" s="24"/>
      <c r="C30" s="33">
        <f>C25 * Parametry!B29 / 100</f>
        <v>0</v>
      </c>
      <c r="D30" s="19"/>
    </row>
    <row r="31" spans="1:4" ht="15" thickBot="1">
      <c r="A31" s="36" t="s">
        <v>166</v>
      </c>
      <c r="B31" s="37"/>
      <c r="C31" s="38">
        <f>C25 * Parametry!B30 / 100</f>
        <v>0</v>
      </c>
      <c r="D31" s="19"/>
    </row>
    <row r="32" spans="1:4">
      <c r="A32" s="29" t="s">
        <v>167</v>
      </c>
      <c r="B32" s="47" t="s">
        <v>49</v>
      </c>
      <c r="C32" s="48" t="s">
        <v>51</v>
      </c>
      <c r="D32" s="19"/>
    </row>
    <row r="33" spans="1:4">
      <c r="A33" s="32" t="s">
        <v>55</v>
      </c>
      <c r="B33" s="24">
        <f>(Rozpočet!E59)</f>
        <v>0</v>
      </c>
      <c r="C33" s="33">
        <f>(Rozpočet!G59)</f>
        <v>0</v>
      </c>
      <c r="D33" s="19"/>
    </row>
    <row r="34" spans="1:4">
      <c r="A34" s="32" t="s">
        <v>56</v>
      </c>
      <c r="B34" s="24">
        <f>(Rozpočet!E5)</f>
        <v>0</v>
      </c>
      <c r="C34" s="33">
        <f>(Rozpočet!G5)</f>
        <v>0</v>
      </c>
      <c r="D34" s="19"/>
    </row>
    <row r="35" spans="1:4">
      <c r="A35" s="32" t="s">
        <v>89</v>
      </c>
      <c r="B35" s="24">
        <f>(Rozpočet!E77)</f>
        <v>0</v>
      </c>
      <c r="C35" s="33">
        <f>(Rozpočet!G77)</f>
        <v>0</v>
      </c>
      <c r="D35" s="19"/>
    </row>
    <row r="36" spans="1:4">
      <c r="A36" s="32" t="s">
        <v>106</v>
      </c>
      <c r="B36" s="24">
        <f>(Rozpočet!E105)</f>
        <v>0</v>
      </c>
      <c r="C36" s="33">
        <f>(Rozpočet!G105)</f>
        <v>0</v>
      </c>
      <c r="D36" s="19"/>
    </row>
    <row r="37" spans="1:4">
      <c r="A37" s="32" t="s">
        <v>116</v>
      </c>
      <c r="B37" s="24">
        <f>(Rozpočet!E117)</f>
        <v>0</v>
      </c>
      <c r="C37" s="33">
        <f>(Rozpočet!G117)</f>
        <v>0</v>
      </c>
      <c r="D37" s="19"/>
    </row>
    <row r="38" spans="1:4">
      <c r="A38" s="32" t="s">
        <v>120</v>
      </c>
      <c r="B38" s="24">
        <f>(Rozpočet!E129)</f>
        <v>0</v>
      </c>
      <c r="C38" s="33">
        <f>(Rozpočet!G129)</f>
        <v>0</v>
      </c>
      <c r="D38" s="19"/>
    </row>
    <row r="39" spans="1:4">
      <c r="A39" s="32" t="s">
        <v>125</v>
      </c>
      <c r="B39" s="24">
        <f>(Rozpočet!E134)</f>
        <v>0</v>
      </c>
      <c r="C39" s="33">
        <f>(Rozpočet!G134)</f>
        <v>0</v>
      </c>
      <c r="D39" s="19"/>
    </row>
    <row r="40" spans="1:4">
      <c r="A40" s="32" t="s">
        <v>128</v>
      </c>
      <c r="B40" s="24">
        <f>(Rozpočet!E145)</f>
        <v>0</v>
      </c>
      <c r="C40" s="33">
        <f>(Rozpočet!G145)</f>
        <v>0</v>
      </c>
      <c r="D40" s="19"/>
    </row>
    <row r="41" spans="1:4" ht="15" thickBot="1">
      <c r="A41" s="36" t="s">
        <v>138</v>
      </c>
      <c r="B41" s="37">
        <f>(Rozpočet!E153)</f>
        <v>0</v>
      </c>
      <c r="C41" s="38">
        <f>(Rozpočet!G153)</f>
        <v>0</v>
      </c>
      <c r="D41" s="19"/>
    </row>
  </sheetData>
  <mergeCells count="1">
    <mergeCell ref="A1:C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08689-AC10-4C04-9C19-747216DB1D11}">
  <dimension ref="A1:L154"/>
  <sheetViews>
    <sheetView tabSelected="1" zoomScale="74" zoomScaleNormal="74" workbookViewId="0">
      <selection activeCell="A71" sqref="A71"/>
    </sheetView>
  </sheetViews>
  <sheetFormatPr defaultRowHeight="14.5"/>
  <cols>
    <col min="1" max="1" width="129.08984375" style="1" customWidth="1"/>
    <col min="2" max="2" width="4" style="1" bestFit="1" customWidth="1"/>
    <col min="3" max="3" width="7.81640625" style="3" bestFit="1" customWidth="1"/>
    <col min="4" max="4" width="7.1796875" style="3" bestFit="1" customWidth="1"/>
    <col min="5" max="5" width="13.453125" style="3" bestFit="1" customWidth="1"/>
    <col min="6" max="6" width="6.453125" style="3" bestFit="1" customWidth="1"/>
    <col min="7" max="7" width="12.54296875" style="3" bestFit="1" customWidth="1"/>
    <col min="8" max="8" width="5.26953125" style="3" bestFit="1" customWidth="1"/>
    <col min="9" max="9" width="11.453125" style="3" bestFit="1" customWidth="1"/>
    <col min="12" max="12" width="2" hidden="1" customWidth="1"/>
  </cols>
  <sheetData>
    <row r="1" spans="1:12" ht="30.5" customHeight="1" thickBot="1">
      <c r="A1" s="59" t="s">
        <v>0</v>
      </c>
      <c r="B1" s="60" t="s">
        <v>47</v>
      </c>
      <c r="C1" s="61" t="s">
        <v>48</v>
      </c>
      <c r="D1" s="61" t="s">
        <v>49</v>
      </c>
      <c r="E1" s="61" t="s">
        <v>50</v>
      </c>
      <c r="F1" s="61" t="s">
        <v>51</v>
      </c>
      <c r="G1" s="61" t="s">
        <v>52</v>
      </c>
      <c r="H1" s="61" t="s">
        <v>53</v>
      </c>
      <c r="I1" s="62" t="s">
        <v>54</v>
      </c>
      <c r="J1" s="19"/>
      <c r="K1" s="2"/>
      <c r="L1">
        <f>Parametry!B33/100*E4+Parametry!B33/100*E6+Parametry!B33/100*E7+Parametry!B33/100*E8+Parametry!B33/100*E9+Parametry!B33/100*E10+Parametry!B33/100*E11+Parametry!B33/100*E12+Parametry!B33/100*E13+Parametry!B33/100*E14+Parametry!B33/100*E15+Parametry!B33/100*E16+Parametry!B33/100*E17+Parametry!B33/100*E18+Parametry!B33/100*E19+Parametry!B33/100*E20+Parametry!B33/100*E21+Parametry!B33/100*E22+Parametry!B33/100*E24+Parametry!B33/100*E25+Parametry!B33/100*E26+Parametry!B33/100*E28+Parametry!B33/100*E29</f>
        <v>0</v>
      </c>
    </row>
    <row r="2" spans="1:12">
      <c r="A2" s="63" t="s">
        <v>55</v>
      </c>
      <c r="B2" s="57" t="s">
        <v>13</v>
      </c>
      <c r="C2" s="58"/>
      <c r="D2" s="58"/>
      <c r="E2" s="58"/>
      <c r="F2" s="58"/>
      <c r="G2" s="58"/>
      <c r="H2" s="58"/>
      <c r="I2" s="64"/>
      <c r="J2" s="19"/>
      <c r="K2" s="2"/>
    </row>
    <row r="3" spans="1:12">
      <c r="A3" s="65" t="s">
        <v>56</v>
      </c>
      <c r="B3" s="7" t="s">
        <v>13</v>
      </c>
      <c r="C3" s="12"/>
      <c r="D3" s="12"/>
      <c r="E3" s="12"/>
      <c r="F3" s="12"/>
      <c r="G3" s="12"/>
      <c r="H3" s="12"/>
      <c r="I3" s="66"/>
      <c r="J3" s="19"/>
      <c r="K3" s="2"/>
    </row>
    <row r="4" spans="1:12">
      <c r="A4" s="67" t="s">
        <v>57</v>
      </c>
      <c r="B4" s="79" t="s">
        <v>58</v>
      </c>
      <c r="C4" s="13">
        <v>190</v>
      </c>
      <c r="D4" s="13"/>
      <c r="E4" s="18">
        <f>C4*D4</f>
        <v>0</v>
      </c>
      <c r="F4" s="13"/>
      <c r="G4" s="13">
        <f>C4*F4</f>
        <v>0</v>
      </c>
      <c r="H4" s="13">
        <f>D4+F4</f>
        <v>0</v>
      </c>
      <c r="I4" s="68">
        <f>E4+G4</f>
        <v>0</v>
      </c>
      <c r="J4" s="19"/>
      <c r="K4" s="2"/>
    </row>
    <row r="5" spans="1:12">
      <c r="A5" s="65" t="s">
        <v>59</v>
      </c>
      <c r="B5" s="15" t="s">
        <v>13</v>
      </c>
      <c r="C5" s="12"/>
      <c r="D5" s="12"/>
      <c r="E5" s="12">
        <f>SUM(E4:E4)</f>
        <v>0</v>
      </c>
      <c r="F5" s="12"/>
      <c r="G5" s="12">
        <f>SUM(G4:G4)</f>
        <v>0</v>
      </c>
      <c r="H5" s="12"/>
      <c r="I5" s="66">
        <f>SUM(I4:I4)</f>
        <v>0</v>
      </c>
      <c r="J5" s="19"/>
      <c r="K5" s="2"/>
    </row>
    <row r="6" spans="1:12">
      <c r="A6" s="67" t="s">
        <v>168</v>
      </c>
      <c r="B6" s="79" t="s">
        <v>60</v>
      </c>
      <c r="C6" s="13">
        <v>52</v>
      </c>
      <c r="D6" s="13"/>
      <c r="E6" s="18">
        <v>0</v>
      </c>
      <c r="F6" s="13"/>
      <c r="G6" s="13">
        <f t="shared" ref="G6:G22" si="0">C6*F6</f>
        <v>0</v>
      </c>
      <c r="H6" s="13">
        <f t="shared" ref="H6:H22" si="1">D6+F6</f>
        <v>0</v>
      </c>
      <c r="I6" s="68">
        <f t="shared" ref="I6:I22" si="2">E6+G6</f>
        <v>0</v>
      </c>
      <c r="J6" s="19"/>
      <c r="K6" s="2"/>
    </row>
    <row r="7" spans="1:12">
      <c r="A7" s="67" t="s">
        <v>169</v>
      </c>
      <c r="B7" s="79" t="s">
        <v>60</v>
      </c>
      <c r="C7" s="13">
        <v>7</v>
      </c>
      <c r="D7" s="13"/>
      <c r="E7" s="18">
        <f t="shared" ref="E7:E22" si="3">C7*D7</f>
        <v>0</v>
      </c>
      <c r="F7" s="13"/>
      <c r="G7" s="13">
        <f t="shared" si="0"/>
        <v>0</v>
      </c>
      <c r="H7" s="13">
        <f t="shared" si="1"/>
        <v>0</v>
      </c>
      <c r="I7" s="68">
        <f t="shared" si="2"/>
        <v>0</v>
      </c>
      <c r="J7" s="19"/>
      <c r="K7" s="2"/>
    </row>
    <row r="8" spans="1:12">
      <c r="A8" s="67" t="s">
        <v>170</v>
      </c>
      <c r="B8" s="79" t="s">
        <v>60</v>
      </c>
      <c r="C8" s="13">
        <v>4</v>
      </c>
      <c r="D8" s="13"/>
      <c r="E8" s="18">
        <f t="shared" si="3"/>
        <v>0</v>
      </c>
      <c r="F8" s="13"/>
      <c r="G8" s="13">
        <f t="shared" si="0"/>
        <v>0</v>
      </c>
      <c r="H8" s="13">
        <f t="shared" si="1"/>
        <v>0</v>
      </c>
      <c r="I8" s="68">
        <f t="shared" si="2"/>
        <v>0</v>
      </c>
      <c r="J8" s="19"/>
      <c r="K8" s="2"/>
    </row>
    <row r="9" spans="1:12">
      <c r="A9" s="67" t="s">
        <v>171</v>
      </c>
      <c r="B9" s="79" t="s">
        <v>60</v>
      </c>
      <c r="C9" s="13">
        <v>2</v>
      </c>
      <c r="D9" s="13"/>
      <c r="E9" s="18">
        <v>0</v>
      </c>
      <c r="F9" s="13"/>
      <c r="G9" s="13">
        <f>C9*F9</f>
        <v>0</v>
      </c>
      <c r="H9" s="13">
        <f t="shared" si="1"/>
        <v>0</v>
      </c>
      <c r="I9" s="68">
        <f>E9+G9</f>
        <v>0</v>
      </c>
      <c r="J9" s="19"/>
      <c r="K9" s="2"/>
    </row>
    <row r="10" spans="1:12">
      <c r="A10" s="67" t="s">
        <v>172</v>
      </c>
      <c r="B10" s="79" t="s">
        <v>60</v>
      </c>
      <c r="C10" s="13">
        <v>1</v>
      </c>
      <c r="D10" s="13"/>
      <c r="E10" s="18">
        <f t="shared" si="3"/>
        <v>0</v>
      </c>
      <c r="F10" s="13"/>
      <c r="G10" s="13">
        <f t="shared" si="0"/>
        <v>0</v>
      </c>
      <c r="H10" s="13">
        <f t="shared" si="1"/>
        <v>0</v>
      </c>
      <c r="I10" s="68">
        <f t="shared" si="2"/>
        <v>0</v>
      </c>
      <c r="J10" s="19"/>
      <c r="K10" s="2"/>
    </row>
    <row r="11" spans="1:12">
      <c r="A11" s="67" t="s">
        <v>173</v>
      </c>
      <c r="B11" s="79" t="s">
        <v>60</v>
      </c>
      <c r="C11" s="13">
        <v>4</v>
      </c>
      <c r="D11" s="13"/>
      <c r="E11" s="18">
        <f t="shared" si="3"/>
        <v>0</v>
      </c>
      <c r="F11" s="13"/>
      <c r="G11" s="13">
        <f t="shared" si="0"/>
        <v>0</v>
      </c>
      <c r="H11" s="13">
        <f t="shared" si="1"/>
        <v>0</v>
      </c>
      <c r="I11" s="68">
        <f t="shared" si="2"/>
        <v>0</v>
      </c>
      <c r="J11" s="19"/>
      <c r="K11" s="2"/>
    </row>
    <row r="12" spans="1:12">
      <c r="A12" s="67" t="s">
        <v>174</v>
      </c>
      <c r="B12" s="79" t="s">
        <v>60</v>
      </c>
      <c r="C12" s="13">
        <v>64</v>
      </c>
      <c r="D12" s="13"/>
      <c r="E12" s="18">
        <f t="shared" si="3"/>
        <v>0</v>
      </c>
      <c r="F12" s="13"/>
      <c r="G12" s="13">
        <f t="shared" si="0"/>
        <v>0</v>
      </c>
      <c r="H12" s="13">
        <f t="shared" si="1"/>
        <v>0</v>
      </c>
      <c r="I12" s="68">
        <f t="shared" si="2"/>
        <v>0</v>
      </c>
      <c r="J12" s="19"/>
      <c r="K12" s="2"/>
    </row>
    <row r="13" spans="1:12">
      <c r="A13" s="67" t="s">
        <v>175</v>
      </c>
      <c r="B13" s="79" t="s">
        <v>60</v>
      </c>
      <c r="C13" s="13">
        <v>14</v>
      </c>
      <c r="D13" s="13"/>
      <c r="E13" s="18">
        <f t="shared" si="3"/>
        <v>0</v>
      </c>
      <c r="F13" s="13"/>
      <c r="G13" s="13">
        <f t="shared" si="0"/>
        <v>0</v>
      </c>
      <c r="H13" s="13">
        <f t="shared" si="1"/>
        <v>0</v>
      </c>
      <c r="I13" s="68">
        <f t="shared" si="2"/>
        <v>0</v>
      </c>
      <c r="J13" s="19"/>
      <c r="K13" s="2"/>
    </row>
    <row r="14" spans="1:12">
      <c r="A14" s="67" t="s">
        <v>176</v>
      </c>
      <c r="B14" s="79" t="s">
        <v>60</v>
      </c>
      <c r="C14" s="13">
        <v>10</v>
      </c>
      <c r="D14" s="13"/>
      <c r="E14" s="18">
        <f t="shared" si="3"/>
        <v>0</v>
      </c>
      <c r="F14" s="13"/>
      <c r="G14" s="13">
        <f t="shared" si="0"/>
        <v>0</v>
      </c>
      <c r="H14" s="13">
        <f t="shared" si="1"/>
        <v>0</v>
      </c>
      <c r="I14" s="68">
        <f t="shared" si="2"/>
        <v>0</v>
      </c>
      <c r="J14" s="19"/>
      <c r="K14" s="2"/>
    </row>
    <row r="15" spans="1:12">
      <c r="A15" s="67" t="s">
        <v>177</v>
      </c>
      <c r="B15" s="79" t="s">
        <v>60</v>
      </c>
      <c r="C15" s="13">
        <v>1</v>
      </c>
      <c r="D15" s="13"/>
      <c r="E15" s="18">
        <f t="shared" si="3"/>
        <v>0</v>
      </c>
      <c r="F15" s="13"/>
      <c r="G15" s="13">
        <f t="shared" si="0"/>
        <v>0</v>
      </c>
      <c r="H15" s="13">
        <f t="shared" si="1"/>
        <v>0</v>
      </c>
      <c r="I15" s="68">
        <f t="shared" si="2"/>
        <v>0</v>
      </c>
      <c r="J15" s="19"/>
      <c r="K15" s="2"/>
    </row>
    <row r="16" spans="1:12">
      <c r="A16" s="67" t="s">
        <v>178</v>
      </c>
      <c r="B16" s="79" t="s">
        <v>60</v>
      </c>
      <c r="C16" s="13">
        <v>4</v>
      </c>
      <c r="D16" s="13"/>
      <c r="E16" s="18">
        <f t="shared" si="3"/>
        <v>0</v>
      </c>
      <c r="F16" s="13"/>
      <c r="G16" s="13">
        <f t="shared" si="0"/>
        <v>0</v>
      </c>
      <c r="H16" s="13">
        <f t="shared" si="1"/>
        <v>0</v>
      </c>
      <c r="I16" s="68">
        <f t="shared" si="2"/>
        <v>0</v>
      </c>
      <c r="J16" s="19"/>
      <c r="K16" s="2"/>
    </row>
    <row r="17" spans="1:11">
      <c r="A17" s="67" t="s">
        <v>179</v>
      </c>
      <c r="B17" s="79" t="s">
        <v>60</v>
      </c>
      <c r="C17" s="13">
        <v>20</v>
      </c>
      <c r="D17" s="13"/>
      <c r="E17" s="18">
        <f t="shared" si="3"/>
        <v>0</v>
      </c>
      <c r="F17" s="13"/>
      <c r="G17" s="13">
        <f t="shared" si="0"/>
        <v>0</v>
      </c>
      <c r="H17" s="13">
        <f t="shared" si="1"/>
        <v>0</v>
      </c>
      <c r="I17" s="68">
        <f t="shared" si="2"/>
        <v>0</v>
      </c>
      <c r="J17" s="19"/>
      <c r="K17" s="2"/>
    </row>
    <row r="18" spans="1:11">
      <c r="A18" s="67" t="s">
        <v>61</v>
      </c>
      <c r="B18" s="79" t="s">
        <v>60</v>
      </c>
      <c r="C18" s="13">
        <v>4</v>
      </c>
      <c r="D18" s="13"/>
      <c r="E18" s="18">
        <f t="shared" si="3"/>
        <v>0</v>
      </c>
      <c r="F18" s="13"/>
      <c r="G18" s="13">
        <f t="shared" si="0"/>
        <v>0</v>
      </c>
      <c r="H18" s="13">
        <f t="shared" si="1"/>
        <v>0</v>
      </c>
      <c r="I18" s="68">
        <f t="shared" si="2"/>
        <v>0</v>
      </c>
      <c r="J18" s="19"/>
      <c r="K18" s="2"/>
    </row>
    <row r="19" spans="1:11">
      <c r="A19" s="67" t="s">
        <v>62</v>
      </c>
      <c r="B19" s="79" t="s">
        <v>60</v>
      </c>
      <c r="C19" s="13">
        <v>14</v>
      </c>
      <c r="D19" s="13"/>
      <c r="E19" s="18">
        <f t="shared" si="3"/>
        <v>0</v>
      </c>
      <c r="F19" s="13"/>
      <c r="G19" s="13">
        <f t="shared" si="0"/>
        <v>0</v>
      </c>
      <c r="H19" s="13">
        <f t="shared" si="1"/>
        <v>0</v>
      </c>
      <c r="I19" s="68">
        <f t="shared" si="2"/>
        <v>0</v>
      </c>
      <c r="J19" s="19"/>
      <c r="K19" s="2"/>
    </row>
    <row r="20" spans="1:11">
      <c r="A20" s="67" t="s">
        <v>180</v>
      </c>
      <c r="B20" s="79" t="s">
        <v>60</v>
      </c>
      <c r="C20" s="13">
        <v>4</v>
      </c>
      <c r="D20" s="13"/>
      <c r="E20" s="18">
        <f t="shared" si="3"/>
        <v>0</v>
      </c>
      <c r="F20" s="13"/>
      <c r="G20" s="13">
        <f t="shared" si="0"/>
        <v>0</v>
      </c>
      <c r="H20" s="13">
        <f t="shared" si="1"/>
        <v>0</v>
      </c>
      <c r="I20" s="68">
        <f t="shared" si="2"/>
        <v>0</v>
      </c>
      <c r="J20" s="19"/>
      <c r="K20" s="2"/>
    </row>
    <row r="21" spans="1:11">
      <c r="A21" s="67" t="s">
        <v>181</v>
      </c>
      <c r="B21" s="79" t="s">
        <v>60</v>
      </c>
      <c r="C21" s="13">
        <v>30</v>
      </c>
      <c r="D21" s="13"/>
      <c r="E21" s="18">
        <f t="shared" si="3"/>
        <v>0</v>
      </c>
      <c r="F21" s="13"/>
      <c r="G21" s="13">
        <f t="shared" si="0"/>
        <v>0</v>
      </c>
      <c r="H21" s="13">
        <f t="shared" si="1"/>
        <v>0</v>
      </c>
      <c r="I21" s="68">
        <f t="shared" si="2"/>
        <v>0</v>
      </c>
      <c r="J21" s="19"/>
      <c r="K21" s="2"/>
    </row>
    <row r="22" spans="1:11">
      <c r="A22" s="67" t="s">
        <v>182</v>
      </c>
      <c r="B22" s="79" t="s">
        <v>60</v>
      </c>
      <c r="C22" s="13">
        <v>80</v>
      </c>
      <c r="D22" s="13"/>
      <c r="E22" s="18">
        <f t="shared" si="3"/>
        <v>0</v>
      </c>
      <c r="F22" s="13"/>
      <c r="G22" s="13">
        <f t="shared" si="0"/>
        <v>0</v>
      </c>
      <c r="H22" s="13">
        <f t="shared" si="1"/>
        <v>0</v>
      </c>
      <c r="I22" s="68">
        <f t="shared" si="2"/>
        <v>0</v>
      </c>
      <c r="J22" s="19"/>
      <c r="K22" s="2"/>
    </row>
    <row r="23" spans="1:11">
      <c r="A23" s="69" t="s">
        <v>63</v>
      </c>
      <c r="B23" s="80" t="s">
        <v>13</v>
      </c>
      <c r="C23" s="14"/>
      <c r="D23" s="14"/>
      <c r="E23" s="14"/>
      <c r="F23" s="14"/>
      <c r="G23" s="14"/>
      <c r="H23" s="14"/>
      <c r="I23" s="70"/>
      <c r="J23" s="19"/>
      <c r="K23" s="2"/>
    </row>
    <row r="24" spans="1:11">
      <c r="A24" s="67" t="s">
        <v>183</v>
      </c>
      <c r="B24" s="79" t="s">
        <v>64</v>
      </c>
      <c r="C24" s="13">
        <v>756</v>
      </c>
      <c r="D24" s="13"/>
      <c r="E24" s="18">
        <f>C24*D24</f>
        <v>0</v>
      </c>
      <c r="F24" s="13"/>
      <c r="G24" s="13">
        <f>C24*F24</f>
        <v>0</v>
      </c>
      <c r="H24" s="13">
        <f t="shared" ref="H24:I26" si="4">D24+F24</f>
        <v>0</v>
      </c>
      <c r="I24" s="68">
        <f t="shared" si="4"/>
        <v>0</v>
      </c>
      <c r="J24" s="19"/>
      <c r="K24" s="2"/>
    </row>
    <row r="25" spans="1:11">
      <c r="A25" s="67" t="s">
        <v>184</v>
      </c>
      <c r="B25" s="79" t="s">
        <v>64</v>
      </c>
      <c r="C25" s="13">
        <v>972</v>
      </c>
      <c r="D25" s="13"/>
      <c r="E25" s="18">
        <f>C25*D25</f>
        <v>0</v>
      </c>
      <c r="F25" s="13"/>
      <c r="G25" s="13">
        <f>C25*F25</f>
        <v>0</v>
      </c>
      <c r="H25" s="13">
        <f t="shared" si="4"/>
        <v>0</v>
      </c>
      <c r="I25" s="68">
        <f t="shared" si="4"/>
        <v>0</v>
      </c>
      <c r="J25" s="19"/>
      <c r="K25" s="2"/>
    </row>
    <row r="26" spans="1:11">
      <c r="A26" s="67" t="s">
        <v>185</v>
      </c>
      <c r="B26" s="79" t="s">
        <v>64</v>
      </c>
      <c r="C26" s="13">
        <v>199</v>
      </c>
      <c r="D26" s="13"/>
      <c r="E26" s="18">
        <f>C26*D26</f>
        <v>0</v>
      </c>
      <c r="F26" s="13"/>
      <c r="G26" s="13">
        <f>C26*F26</f>
        <v>0</v>
      </c>
      <c r="H26" s="13">
        <f t="shared" si="4"/>
        <v>0</v>
      </c>
      <c r="I26" s="68">
        <f t="shared" si="4"/>
        <v>0</v>
      </c>
      <c r="J26" s="19"/>
      <c r="K26" s="2"/>
    </row>
    <row r="27" spans="1:11">
      <c r="A27" s="69" t="s">
        <v>65</v>
      </c>
      <c r="B27" s="80" t="s">
        <v>13</v>
      </c>
      <c r="C27" s="14"/>
      <c r="D27" s="14"/>
      <c r="E27" s="14"/>
      <c r="F27" s="14"/>
      <c r="G27" s="14"/>
      <c r="H27" s="14"/>
      <c r="I27" s="70"/>
      <c r="J27" s="19"/>
      <c r="K27" s="2"/>
    </row>
    <row r="28" spans="1:11">
      <c r="A28" s="67" t="s">
        <v>66</v>
      </c>
      <c r="B28" s="79" t="s">
        <v>64</v>
      </c>
      <c r="C28" s="13">
        <v>211</v>
      </c>
      <c r="D28" s="13"/>
      <c r="E28" s="18">
        <f t="shared" ref="E28:E37" si="5">C28*D28</f>
        <v>0</v>
      </c>
      <c r="F28" s="13"/>
      <c r="G28" s="13">
        <f t="shared" ref="G28:G37" si="6">C28*F28</f>
        <v>0</v>
      </c>
      <c r="H28" s="13">
        <f t="shared" ref="H28:H37" si="7">D28+F28</f>
        <v>0</v>
      </c>
      <c r="I28" s="68">
        <f t="shared" ref="I28:I37" si="8">E28+G28</f>
        <v>0</v>
      </c>
      <c r="J28" s="19"/>
      <c r="K28" s="2"/>
    </row>
    <row r="29" spans="1:11">
      <c r="A29" s="67" t="s">
        <v>67</v>
      </c>
      <c r="B29" s="79" t="s">
        <v>64</v>
      </c>
      <c r="C29" s="13">
        <v>211</v>
      </c>
      <c r="D29" s="13"/>
      <c r="E29" s="18">
        <f t="shared" si="5"/>
        <v>0</v>
      </c>
      <c r="F29" s="13"/>
      <c r="G29" s="13">
        <f t="shared" si="6"/>
        <v>0</v>
      </c>
      <c r="H29" s="13">
        <f t="shared" si="7"/>
        <v>0</v>
      </c>
      <c r="I29" s="68">
        <f t="shared" si="8"/>
        <v>0</v>
      </c>
      <c r="J29" s="19"/>
      <c r="K29" s="2"/>
    </row>
    <row r="30" spans="1:11">
      <c r="A30" s="67" t="s">
        <v>68</v>
      </c>
      <c r="B30" s="79" t="s">
        <v>64</v>
      </c>
      <c r="C30" s="13">
        <v>752</v>
      </c>
      <c r="D30" s="13"/>
      <c r="E30" s="18">
        <f t="shared" si="5"/>
        <v>0</v>
      </c>
      <c r="F30" s="13"/>
      <c r="G30" s="13">
        <f t="shared" si="6"/>
        <v>0</v>
      </c>
      <c r="H30" s="13">
        <f t="shared" si="7"/>
        <v>0</v>
      </c>
      <c r="I30" s="68">
        <f t="shared" si="8"/>
        <v>0</v>
      </c>
      <c r="J30" s="19"/>
      <c r="K30" s="2"/>
    </row>
    <row r="31" spans="1:11">
      <c r="A31" s="67" t="s">
        <v>69</v>
      </c>
      <c r="B31" s="79" t="s">
        <v>64</v>
      </c>
      <c r="C31" s="13">
        <v>1280</v>
      </c>
      <c r="D31" s="13"/>
      <c r="E31" s="18">
        <f t="shared" si="5"/>
        <v>0</v>
      </c>
      <c r="F31" s="13"/>
      <c r="G31" s="13">
        <f t="shared" si="6"/>
        <v>0</v>
      </c>
      <c r="H31" s="13">
        <f t="shared" si="7"/>
        <v>0</v>
      </c>
      <c r="I31" s="68">
        <f t="shared" si="8"/>
        <v>0</v>
      </c>
      <c r="J31" s="19"/>
      <c r="K31" s="2"/>
    </row>
    <row r="32" spans="1:11">
      <c r="A32" s="67" t="s">
        <v>70</v>
      </c>
      <c r="B32" s="79" t="s">
        <v>64</v>
      </c>
      <c r="C32" s="13">
        <v>72</v>
      </c>
      <c r="D32" s="13"/>
      <c r="E32" s="18">
        <f t="shared" si="5"/>
        <v>0</v>
      </c>
      <c r="F32" s="13"/>
      <c r="G32" s="13">
        <f t="shared" si="6"/>
        <v>0</v>
      </c>
      <c r="H32" s="13">
        <f t="shared" si="7"/>
        <v>0</v>
      </c>
      <c r="I32" s="68">
        <f t="shared" si="8"/>
        <v>0</v>
      </c>
      <c r="J32" s="19"/>
      <c r="K32" s="2"/>
    </row>
    <row r="33" spans="1:11">
      <c r="A33" s="67" t="s">
        <v>71</v>
      </c>
      <c r="B33" s="79" t="s">
        <v>64</v>
      </c>
      <c r="C33" s="13">
        <v>24</v>
      </c>
      <c r="D33" s="13"/>
      <c r="E33" s="18">
        <f t="shared" si="5"/>
        <v>0</v>
      </c>
      <c r="F33" s="13"/>
      <c r="G33" s="13">
        <f t="shared" si="6"/>
        <v>0</v>
      </c>
      <c r="H33" s="13">
        <f t="shared" si="7"/>
        <v>0</v>
      </c>
      <c r="I33" s="68">
        <f t="shared" si="8"/>
        <v>0</v>
      </c>
      <c r="J33" s="19"/>
      <c r="K33" s="2"/>
    </row>
    <row r="34" spans="1:11">
      <c r="A34" s="67" t="s">
        <v>72</v>
      </c>
      <c r="B34" s="79" t="s">
        <v>64</v>
      </c>
      <c r="C34" s="13">
        <v>89.6</v>
      </c>
      <c r="D34" s="13"/>
      <c r="E34" s="18">
        <v>0</v>
      </c>
      <c r="F34" s="13"/>
      <c r="G34" s="13">
        <f t="shared" si="6"/>
        <v>0</v>
      </c>
      <c r="H34" s="13">
        <f t="shared" si="7"/>
        <v>0</v>
      </c>
      <c r="I34" s="68">
        <f t="shared" si="8"/>
        <v>0</v>
      </c>
      <c r="J34" s="19"/>
      <c r="K34" s="2"/>
    </row>
    <row r="35" spans="1:11">
      <c r="A35" s="67" t="s">
        <v>73</v>
      </c>
      <c r="B35" s="79" t="s">
        <v>64</v>
      </c>
      <c r="C35" s="13">
        <v>144</v>
      </c>
      <c r="D35" s="13"/>
      <c r="E35" s="18">
        <f t="shared" si="5"/>
        <v>0</v>
      </c>
      <c r="F35" s="13"/>
      <c r="G35" s="13">
        <f t="shared" si="6"/>
        <v>0</v>
      </c>
      <c r="H35" s="13">
        <f t="shared" si="7"/>
        <v>0</v>
      </c>
      <c r="I35" s="68">
        <f t="shared" si="8"/>
        <v>0</v>
      </c>
      <c r="J35" s="19"/>
      <c r="K35" s="2"/>
    </row>
    <row r="36" spans="1:11">
      <c r="A36" s="67" t="s">
        <v>74</v>
      </c>
      <c r="B36" s="79" t="s">
        <v>60</v>
      </c>
      <c r="C36" s="13">
        <v>1</v>
      </c>
      <c r="D36" s="13"/>
      <c r="E36" s="18">
        <f t="shared" si="5"/>
        <v>0</v>
      </c>
      <c r="F36" s="13"/>
      <c r="G36" s="13">
        <f t="shared" si="6"/>
        <v>0</v>
      </c>
      <c r="H36" s="13">
        <f t="shared" si="7"/>
        <v>0</v>
      </c>
      <c r="I36" s="68">
        <f t="shared" si="8"/>
        <v>0</v>
      </c>
      <c r="J36" s="19"/>
      <c r="K36" s="2"/>
    </row>
    <row r="37" spans="1:11">
      <c r="A37" s="67" t="s">
        <v>75</v>
      </c>
      <c r="B37" s="79" t="s">
        <v>64</v>
      </c>
      <c r="C37" s="13">
        <v>80</v>
      </c>
      <c r="D37" s="13"/>
      <c r="E37" s="18">
        <f t="shared" si="5"/>
        <v>0</v>
      </c>
      <c r="F37" s="13"/>
      <c r="G37" s="13">
        <f t="shared" si="6"/>
        <v>0</v>
      </c>
      <c r="H37" s="13">
        <f t="shared" si="7"/>
        <v>0</v>
      </c>
      <c r="I37" s="68">
        <f t="shared" si="8"/>
        <v>0</v>
      </c>
      <c r="J37" s="19"/>
      <c r="K37" s="2"/>
    </row>
    <row r="38" spans="1:11">
      <c r="A38" s="67" t="s">
        <v>76</v>
      </c>
      <c r="B38" s="79" t="s">
        <v>64</v>
      </c>
      <c r="C38" s="13">
        <v>20</v>
      </c>
      <c r="D38" s="13"/>
      <c r="E38" s="18">
        <f t="shared" ref="E38" si="9">C38*D38</f>
        <v>0</v>
      </c>
      <c r="F38" s="13"/>
      <c r="G38" s="13">
        <f t="shared" ref="G38" si="10">C38*F38</f>
        <v>0</v>
      </c>
      <c r="H38" s="13">
        <f t="shared" ref="H38" si="11">D38+F38</f>
        <v>0</v>
      </c>
      <c r="I38" s="68">
        <f t="shared" ref="I38" si="12">E38+G38</f>
        <v>0</v>
      </c>
      <c r="J38" s="19"/>
      <c r="K38" s="2"/>
    </row>
    <row r="39" spans="1:11">
      <c r="A39" s="67" t="s">
        <v>77</v>
      </c>
      <c r="B39" s="79" t="s">
        <v>64</v>
      </c>
      <c r="C39" s="13">
        <v>200</v>
      </c>
      <c r="D39" s="13"/>
      <c r="E39" s="18">
        <f>C39*D39</f>
        <v>0</v>
      </c>
      <c r="F39" s="13"/>
      <c r="G39" s="13">
        <f>C39*F39</f>
        <v>0</v>
      </c>
      <c r="H39" s="13">
        <f>D39+F39</f>
        <v>0</v>
      </c>
      <c r="I39" s="68">
        <f>E39+G39</f>
        <v>0</v>
      </c>
      <c r="J39" s="19"/>
      <c r="K39" s="2"/>
    </row>
    <row r="40" spans="1:11">
      <c r="A40" s="67" t="s">
        <v>186</v>
      </c>
      <c r="B40" s="79" t="s">
        <v>64</v>
      </c>
      <c r="C40" s="13">
        <v>20</v>
      </c>
      <c r="D40" s="13"/>
      <c r="E40" s="18">
        <f>C40*D40</f>
        <v>0</v>
      </c>
      <c r="F40" s="13"/>
      <c r="G40" s="13">
        <f>C40*F40</f>
        <v>0</v>
      </c>
      <c r="H40" s="13">
        <f>D40+F40</f>
        <v>0</v>
      </c>
      <c r="I40" s="68">
        <f>E40+G40</f>
        <v>0</v>
      </c>
      <c r="J40" s="19"/>
      <c r="K40" s="2"/>
    </row>
    <row r="41" spans="1:11">
      <c r="A41" s="69" t="s">
        <v>78</v>
      </c>
      <c r="B41" s="80" t="s">
        <v>13</v>
      </c>
      <c r="C41" s="14"/>
      <c r="D41" s="14"/>
      <c r="E41" s="14"/>
      <c r="F41" s="14"/>
      <c r="G41" s="14"/>
      <c r="H41" s="14"/>
      <c r="I41" s="70"/>
      <c r="J41" s="19"/>
      <c r="K41" s="2"/>
    </row>
    <row r="42" spans="1:11">
      <c r="A42" s="67" t="s">
        <v>187</v>
      </c>
      <c r="B42" s="79" t="s">
        <v>64</v>
      </c>
      <c r="C42" s="13">
        <v>240</v>
      </c>
      <c r="D42" s="13"/>
      <c r="E42" s="18">
        <f>C42*D42</f>
        <v>0</v>
      </c>
      <c r="F42" s="13"/>
      <c r="G42" s="13">
        <f>C42*F42</f>
        <v>0</v>
      </c>
      <c r="H42" s="13">
        <f t="shared" ref="H42:I44" si="13">D42+F42</f>
        <v>0</v>
      </c>
      <c r="I42" s="68">
        <f t="shared" si="13"/>
        <v>0</v>
      </c>
      <c r="J42" s="19"/>
      <c r="K42" s="2"/>
    </row>
    <row r="43" spans="1:11">
      <c r="A43" s="67" t="s">
        <v>188</v>
      </c>
      <c r="B43" s="79" t="s">
        <v>64</v>
      </c>
      <c r="C43" s="13">
        <v>27</v>
      </c>
      <c r="D43" s="13"/>
      <c r="E43" s="18">
        <f>C43*D43</f>
        <v>0</v>
      </c>
      <c r="F43" s="13"/>
      <c r="G43" s="13">
        <f>C43*F43</f>
        <v>0</v>
      </c>
      <c r="H43" s="13">
        <f t="shared" si="13"/>
        <v>0</v>
      </c>
      <c r="I43" s="68">
        <f t="shared" si="13"/>
        <v>0</v>
      </c>
      <c r="J43" s="19"/>
      <c r="K43" s="2"/>
    </row>
    <row r="44" spans="1:11">
      <c r="A44" s="67" t="s">
        <v>189</v>
      </c>
      <c r="B44" s="79" t="s">
        <v>64</v>
      </c>
      <c r="C44" s="13">
        <v>80</v>
      </c>
      <c r="D44" s="13"/>
      <c r="E44" s="18">
        <f>C44*D44</f>
        <v>0</v>
      </c>
      <c r="F44" s="13"/>
      <c r="G44" s="13">
        <f>C44*F44</f>
        <v>0</v>
      </c>
      <c r="H44" s="13">
        <f t="shared" si="13"/>
        <v>0</v>
      </c>
      <c r="I44" s="68">
        <f t="shared" si="13"/>
        <v>0</v>
      </c>
      <c r="J44" s="19"/>
      <c r="K44" s="2"/>
    </row>
    <row r="45" spans="1:11">
      <c r="A45" s="69" t="s">
        <v>63</v>
      </c>
      <c r="B45" s="80" t="s">
        <v>13</v>
      </c>
      <c r="C45" s="14"/>
      <c r="D45" s="14"/>
      <c r="E45" s="14"/>
      <c r="F45" s="14"/>
      <c r="G45" s="14"/>
      <c r="H45" s="14"/>
      <c r="I45" s="70"/>
      <c r="J45" s="19"/>
      <c r="K45" s="2"/>
    </row>
    <row r="46" spans="1:11">
      <c r="A46" s="67" t="s">
        <v>190</v>
      </c>
      <c r="B46" s="79" t="s">
        <v>64</v>
      </c>
      <c r="C46" s="13">
        <v>18</v>
      </c>
      <c r="D46" s="13"/>
      <c r="E46" s="18">
        <f t="shared" ref="E46:E55" si="14">C46*D46</f>
        <v>0</v>
      </c>
      <c r="F46" s="13"/>
      <c r="G46" s="13">
        <f t="shared" ref="G46:G55" si="15">C46*F46</f>
        <v>0</v>
      </c>
      <c r="H46" s="13">
        <f t="shared" ref="H46:H58" si="16">D46+F46</f>
        <v>0</v>
      </c>
      <c r="I46" s="68">
        <f t="shared" ref="I46:I58" si="17">E46+G46</f>
        <v>0</v>
      </c>
      <c r="J46" s="19"/>
      <c r="K46" s="2"/>
    </row>
    <row r="47" spans="1:11">
      <c r="A47" s="67" t="s">
        <v>79</v>
      </c>
      <c r="B47" s="79" t="s">
        <v>60</v>
      </c>
      <c r="C47" s="13">
        <v>1</v>
      </c>
      <c r="D47" s="13"/>
      <c r="E47" s="18">
        <f t="shared" si="14"/>
        <v>0</v>
      </c>
      <c r="F47" s="13"/>
      <c r="G47" s="13">
        <f t="shared" si="15"/>
        <v>0</v>
      </c>
      <c r="H47" s="13">
        <f t="shared" si="16"/>
        <v>0</v>
      </c>
      <c r="I47" s="68">
        <f t="shared" si="17"/>
        <v>0</v>
      </c>
      <c r="J47" s="19"/>
      <c r="K47" s="2"/>
    </row>
    <row r="48" spans="1:11">
      <c r="A48" s="67" t="s">
        <v>80</v>
      </c>
      <c r="B48" s="79" t="s">
        <v>60</v>
      </c>
      <c r="C48" s="13">
        <v>1</v>
      </c>
      <c r="D48" s="13"/>
      <c r="E48" s="18">
        <f t="shared" si="14"/>
        <v>0</v>
      </c>
      <c r="F48" s="13"/>
      <c r="G48" s="13">
        <f t="shared" si="15"/>
        <v>0</v>
      </c>
      <c r="H48" s="13">
        <f t="shared" si="16"/>
        <v>0</v>
      </c>
      <c r="I48" s="68">
        <f t="shared" si="17"/>
        <v>0</v>
      </c>
      <c r="J48" s="19"/>
      <c r="K48" s="2"/>
    </row>
    <row r="49" spans="1:11">
      <c r="A49" s="67" t="s">
        <v>81</v>
      </c>
      <c r="B49" s="79" t="s">
        <v>60</v>
      </c>
      <c r="C49" s="13">
        <v>2</v>
      </c>
      <c r="D49" s="13"/>
      <c r="E49" s="18">
        <v>0</v>
      </c>
      <c r="F49" s="13"/>
      <c r="G49" s="13">
        <f t="shared" si="15"/>
        <v>0</v>
      </c>
      <c r="H49" s="13">
        <f t="shared" si="16"/>
        <v>0</v>
      </c>
      <c r="I49" s="68">
        <f t="shared" si="17"/>
        <v>0</v>
      </c>
      <c r="J49" s="19"/>
      <c r="K49" s="2"/>
    </row>
    <row r="50" spans="1:11">
      <c r="A50" s="67" t="s">
        <v>191</v>
      </c>
      <c r="B50" s="79" t="s">
        <v>60</v>
      </c>
      <c r="C50" s="13">
        <v>1</v>
      </c>
      <c r="D50" s="13"/>
      <c r="E50" s="18">
        <f t="shared" si="14"/>
        <v>0</v>
      </c>
      <c r="F50" s="13"/>
      <c r="G50" s="13">
        <f t="shared" si="15"/>
        <v>0</v>
      </c>
      <c r="H50" s="13">
        <f t="shared" si="16"/>
        <v>0</v>
      </c>
      <c r="I50" s="68">
        <f t="shared" si="17"/>
        <v>0</v>
      </c>
      <c r="J50" s="19"/>
      <c r="K50" s="2"/>
    </row>
    <row r="51" spans="1:11">
      <c r="A51" s="67" t="s">
        <v>82</v>
      </c>
      <c r="B51" s="79" t="s">
        <v>60</v>
      </c>
      <c r="C51" s="13">
        <v>4</v>
      </c>
      <c r="D51" s="13"/>
      <c r="E51" s="18">
        <f t="shared" si="14"/>
        <v>0</v>
      </c>
      <c r="F51" s="13"/>
      <c r="G51" s="13">
        <f t="shared" si="15"/>
        <v>0</v>
      </c>
      <c r="H51" s="13">
        <f t="shared" si="16"/>
        <v>0</v>
      </c>
      <c r="I51" s="68">
        <f t="shared" si="17"/>
        <v>0</v>
      </c>
      <c r="J51" s="19"/>
      <c r="K51" s="2"/>
    </row>
    <row r="52" spans="1:11">
      <c r="A52" s="67" t="s">
        <v>82</v>
      </c>
      <c r="B52" s="79" t="s">
        <v>60</v>
      </c>
      <c r="C52" s="13">
        <v>4</v>
      </c>
      <c r="D52" s="13"/>
      <c r="E52" s="18">
        <f t="shared" si="14"/>
        <v>0</v>
      </c>
      <c r="F52" s="13"/>
      <c r="G52" s="13">
        <f t="shared" si="15"/>
        <v>0</v>
      </c>
      <c r="H52" s="13">
        <f t="shared" si="16"/>
        <v>0</v>
      </c>
      <c r="I52" s="68">
        <f t="shared" si="17"/>
        <v>0</v>
      </c>
      <c r="J52" s="19"/>
      <c r="K52" s="2"/>
    </row>
    <row r="53" spans="1:11">
      <c r="A53" s="67" t="s">
        <v>83</v>
      </c>
      <c r="B53" s="79" t="s">
        <v>60</v>
      </c>
      <c r="C53" s="13">
        <v>2</v>
      </c>
      <c r="D53" s="13"/>
      <c r="E53" s="18">
        <f t="shared" si="14"/>
        <v>0</v>
      </c>
      <c r="F53" s="13"/>
      <c r="G53" s="13">
        <f t="shared" si="15"/>
        <v>0</v>
      </c>
      <c r="H53" s="13">
        <f t="shared" si="16"/>
        <v>0</v>
      </c>
      <c r="I53" s="68">
        <f t="shared" si="17"/>
        <v>0</v>
      </c>
      <c r="J53" s="19"/>
      <c r="K53" s="2"/>
    </row>
    <row r="54" spans="1:11">
      <c r="A54" s="67" t="s">
        <v>84</v>
      </c>
      <c r="B54" s="79" t="s">
        <v>64</v>
      </c>
      <c r="C54" s="13">
        <v>20</v>
      </c>
      <c r="D54" s="13"/>
      <c r="E54" s="18">
        <f t="shared" si="14"/>
        <v>0</v>
      </c>
      <c r="F54" s="13"/>
      <c r="G54" s="13">
        <f t="shared" si="15"/>
        <v>0</v>
      </c>
      <c r="H54" s="13">
        <f t="shared" si="16"/>
        <v>0</v>
      </c>
      <c r="I54" s="68">
        <f t="shared" si="17"/>
        <v>0</v>
      </c>
      <c r="J54" s="19"/>
      <c r="K54" s="2"/>
    </row>
    <row r="55" spans="1:11">
      <c r="A55" s="67" t="s">
        <v>85</v>
      </c>
      <c r="B55" s="79" t="s">
        <v>60</v>
      </c>
      <c r="C55" s="13">
        <v>4</v>
      </c>
      <c r="D55" s="13"/>
      <c r="E55" s="18">
        <f t="shared" si="14"/>
        <v>0</v>
      </c>
      <c r="F55" s="13"/>
      <c r="G55" s="13">
        <f t="shared" si="15"/>
        <v>0</v>
      </c>
      <c r="H55" s="13">
        <f t="shared" si="16"/>
        <v>0</v>
      </c>
      <c r="I55" s="68">
        <f t="shared" si="17"/>
        <v>0</v>
      </c>
      <c r="J55" s="19"/>
      <c r="K55" s="2"/>
    </row>
    <row r="56" spans="1:11">
      <c r="A56" s="67" t="s">
        <v>85</v>
      </c>
      <c r="B56" s="79" t="s">
        <v>60</v>
      </c>
      <c r="C56" s="13">
        <v>2</v>
      </c>
      <c r="D56" s="13"/>
      <c r="E56" s="18">
        <f>C56*D56</f>
        <v>0</v>
      </c>
      <c r="F56" s="13"/>
      <c r="G56" s="13">
        <f>C56*F56</f>
        <v>0</v>
      </c>
      <c r="H56" s="13">
        <f t="shared" si="16"/>
        <v>0</v>
      </c>
      <c r="I56" s="68">
        <f t="shared" si="17"/>
        <v>0</v>
      </c>
      <c r="J56" s="19"/>
      <c r="K56" s="2"/>
    </row>
    <row r="57" spans="1:11">
      <c r="A57" s="67" t="s">
        <v>86</v>
      </c>
      <c r="B57" s="79" t="s">
        <v>60</v>
      </c>
      <c r="C57" s="13">
        <v>3</v>
      </c>
      <c r="D57" s="13"/>
      <c r="E57" s="18">
        <f>C57*D57</f>
        <v>0</v>
      </c>
      <c r="F57" s="13"/>
      <c r="G57" s="13">
        <f>C57*F57</f>
        <v>0</v>
      </c>
      <c r="H57" s="13">
        <f t="shared" si="16"/>
        <v>0</v>
      </c>
      <c r="I57" s="68">
        <f t="shared" si="17"/>
        <v>0</v>
      </c>
      <c r="J57" s="19"/>
      <c r="K57" s="2"/>
    </row>
    <row r="58" spans="1:11">
      <c r="A58" s="67" t="s">
        <v>87</v>
      </c>
      <c r="B58" s="79"/>
      <c r="C58" s="13"/>
      <c r="D58" s="13"/>
      <c r="E58" s="18">
        <f>L1+Parametry!B33/100*E30+Parametry!B33/100*E31+Parametry!B33/100*E32+Parametry!B33/100*E33+Parametry!B33/100*E34+Parametry!B33/100*E35+Parametry!B33/100*E36+Parametry!B33/100*E37+Parametry!B33/100*E38+Parametry!B33/100*E39+Parametry!B33/100*E40+Parametry!B33/100*E42+Parametry!B33/100*E43+Parametry!B33/100*E44+Parametry!B33/100*E46+Parametry!B33/100*E47+Parametry!B33/100*E48+Parametry!B33/100*E51+Parametry!B33/100*E52+Parametry!B33/100*E53+Parametry!B33/100*E57</f>
        <v>0</v>
      </c>
      <c r="F58" s="13"/>
      <c r="G58" s="13"/>
      <c r="H58" s="13">
        <f t="shared" si="16"/>
        <v>0</v>
      </c>
      <c r="I58" s="68">
        <f t="shared" si="17"/>
        <v>0</v>
      </c>
      <c r="J58" s="19"/>
      <c r="K58" s="2"/>
    </row>
    <row r="59" spans="1:11">
      <c r="A59" s="71" t="s">
        <v>88</v>
      </c>
      <c r="B59" s="81" t="s">
        <v>13</v>
      </c>
      <c r="C59" s="11"/>
      <c r="D59" s="11"/>
      <c r="E59" s="11">
        <f>SUM(E3:E4,E6:E58)</f>
        <v>0</v>
      </c>
      <c r="F59" s="11"/>
      <c r="G59" s="11">
        <f>SUM(G3:G4,G6:G58)</f>
        <v>0</v>
      </c>
      <c r="H59" s="11"/>
      <c r="I59" s="72">
        <f>SUM(I3:I4,I6:I58)</f>
        <v>0</v>
      </c>
      <c r="J59" s="19"/>
      <c r="K59" s="2"/>
    </row>
    <row r="60" spans="1:11">
      <c r="A60" s="71" t="s">
        <v>89</v>
      </c>
      <c r="B60" s="81" t="s">
        <v>13</v>
      </c>
      <c r="C60" s="11"/>
      <c r="D60" s="11"/>
      <c r="E60" s="11"/>
      <c r="F60" s="11"/>
      <c r="G60" s="11"/>
      <c r="H60" s="11"/>
      <c r="I60" s="72"/>
      <c r="J60" s="19"/>
      <c r="K60" s="2"/>
    </row>
    <row r="61" spans="1:11">
      <c r="A61" s="67" t="s">
        <v>90</v>
      </c>
      <c r="B61" s="79" t="s">
        <v>60</v>
      </c>
      <c r="C61" s="13">
        <v>17</v>
      </c>
      <c r="D61" s="13"/>
      <c r="E61" s="18">
        <f t="shared" ref="E61:E76" si="18">C61*D61</f>
        <v>0</v>
      </c>
      <c r="F61" s="13"/>
      <c r="G61" s="13">
        <f t="shared" ref="G61:G76" si="19">C61*F61</f>
        <v>0</v>
      </c>
      <c r="H61" s="13">
        <f t="shared" ref="H61:H76" si="20">D61+F61</f>
        <v>0</v>
      </c>
      <c r="I61" s="68">
        <f t="shared" ref="I61:I76" si="21">E61+G61</f>
        <v>0</v>
      </c>
      <c r="J61" s="19"/>
      <c r="K61" s="2"/>
    </row>
    <row r="62" spans="1:11">
      <c r="A62" s="67" t="s">
        <v>92</v>
      </c>
      <c r="B62" s="79" t="s">
        <v>60</v>
      </c>
      <c r="C62" s="13">
        <v>49</v>
      </c>
      <c r="D62" s="13"/>
      <c r="E62" s="18">
        <f t="shared" si="18"/>
        <v>0</v>
      </c>
      <c r="F62" s="13"/>
      <c r="G62" s="13">
        <f t="shared" si="19"/>
        <v>0</v>
      </c>
      <c r="H62" s="13">
        <f t="shared" si="20"/>
        <v>0</v>
      </c>
      <c r="I62" s="68">
        <f t="shared" si="21"/>
        <v>0</v>
      </c>
      <c r="J62" s="19"/>
      <c r="K62" s="2"/>
    </row>
    <row r="63" spans="1:11">
      <c r="A63" s="67" t="s">
        <v>93</v>
      </c>
      <c r="B63" s="79" t="s">
        <v>60</v>
      </c>
      <c r="C63" s="13">
        <v>7</v>
      </c>
      <c r="D63" s="13"/>
      <c r="E63" s="18">
        <f t="shared" si="18"/>
        <v>0</v>
      </c>
      <c r="F63" s="13"/>
      <c r="G63" s="13">
        <f t="shared" si="19"/>
        <v>0</v>
      </c>
      <c r="H63" s="13">
        <f t="shared" si="20"/>
        <v>0</v>
      </c>
      <c r="I63" s="68">
        <f t="shared" si="21"/>
        <v>0</v>
      </c>
      <c r="J63" s="19"/>
      <c r="K63" s="2"/>
    </row>
    <row r="64" spans="1:11">
      <c r="A64" s="67" t="s">
        <v>94</v>
      </c>
      <c r="B64" s="79" t="s">
        <v>60</v>
      </c>
      <c r="C64" s="13">
        <v>2</v>
      </c>
      <c r="D64" s="13"/>
      <c r="E64" s="18">
        <v>0</v>
      </c>
      <c r="F64" s="13"/>
      <c r="G64" s="13">
        <f t="shared" si="19"/>
        <v>0</v>
      </c>
      <c r="H64" s="13">
        <f t="shared" si="20"/>
        <v>0</v>
      </c>
      <c r="I64" s="68">
        <f t="shared" si="21"/>
        <v>0</v>
      </c>
      <c r="J64" s="19"/>
      <c r="K64" s="2"/>
    </row>
    <row r="65" spans="1:11">
      <c r="A65" s="67" t="s">
        <v>95</v>
      </c>
      <c r="B65" s="79" t="s">
        <v>60</v>
      </c>
      <c r="C65" s="13">
        <v>3</v>
      </c>
      <c r="D65" s="13"/>
      <c r="E65" s="18">
        <f t="shared" si="18"/>
        <v>0</v>
      </c>
      <c r="F65" s="13"/>
      <c r="G65" s="13">
        <f t="shared" si="19"/>
        <v>0</v>
      </c>
      <c r="H65" s="13">
        <f t="shared" si="20"/>
        <v>0</v>
      </c>
      <c r="I65" s="68">
        <f t="shared" si="21"/>
        <v>0</v>
      </c>
      <c r="J65" s="19"/>
      <c r="K65" s="2"/>
    </row>
    <row r="66" spans="1:11">
      <c r="A66" s="67" t="s">
        <v>96</v>
      </c>
      <c r="B66" s="79" t="s">
        <v>60</v>
      </c>
      <c r="C66" s="13">
        <v>8</v>
      </c>
      <c r="D66" s="13"/>
      <c r="E66" s="18">
        <v>0</v>
      </c>
      <c r="F66" s="13"/>
      <c r="G66" s="13">
        <f t="shared" si="19"/>
        <v>0</v>
      </c>
      <c r="H66" s="13">
        <f t="shared" si="20"/>
        <v>0</v>
      </c>
      <c r="I66" s="68">
        <f t="shared" si="21"/>
        <v>0</v>
      </c>
      <c r="J66" s="19"/>
      <c r="K66" s="2"/>
    </row>
    <row r="67" spans="1:11">
      <c r="A67" s="67" t="s">
        <v>97</v>
      </c>
      <c r="B67" s="79" t="s">
        <v>60</v>
      </c>
      <c r="C67" s="13">
        <v>7</v>
      </c>
      <c r="D67" s="13"/>
      <c r="E67" s="18">
        <f t="shared" si="18"/>
        <v>0</v>
      </c>
      <c r="F67" s="13"/>
      <c r="G67" s="13">
        <f t="shared" si="19"/>
        <v>0</v>
      </c>
      <c r="H67" s="13">
        <f t="shared" si="20"/>
        <v>0</v>
      </c>
      <c r="I67" s="68">
        <f t="shared" si="21"/>
        <v>0</v>
      </c>
      <c r="J67" s="19"/>
      <c r="K67" s="2"/>
    </row>
    <row r="68" spans="1:11">
      <c r="A68" s="67" t="s">
        <v>98</v>
      </c>
      <c r="B68" s="79" t="s">
        <v>60</v>
      </c>
      <c r="C68" s="13">
        <v>1</v>
      </c>
      <c r="D68" s="13"/>
      <c r="E68" s="18">
        <f t="shared" si="18"/>
        <v>0</v>
      </c>
      <c r="F68" s="13"/>
      <c r="G68" s="13">
        <f t="shared" si="19"/>
        <v>0</v>
      </c>
      <c r="H68" s="13">
        <f t="shared" si="20"/>
        <v>0</v>
      </c>
      <c r="I68" s="68">
        <f t="shared" si="21"/>
        <v>0</v>
      </c>
      <c r="J68" s="19"/>
      <c r="K68" s="2"/>
    </row>
    <row r="69" spans="1:11">
      <c r="A69" s="67" t="s">
        <v>226</v>
      </c>
      <c r="B69" s="79" t="s">
        <v>60</v>
      </c>
      <c r="C69" s="13">
        <v>9</v>
      </c>
      <c r="D69" s="13"/>
      <c r="E69" s="18">
        <f t="shared" si="18"/>
        <v>0</v>
      </c>
      <c r="F69" s="13"/>
      <c r="G69" s="13">
        <f t="shared" si="19"/>
        <v>0</v>
      </c>
      <c r="H69" s="13">
        <f t="shared" si="20"/>
        <v>0</v>
      </c>
      <c r="I69" s="68">
        <f t="shared" si="21"/>
        <v>0</v>
      </c>
      <c r="J69" s="19"/>
      <c r="K69" s="2"/>
    </row>
    <row r="70" spans="1:11">
      <c r="A70" s="67" t="s">
        <v>222</v>
      </c>
      <c r="B70" s="79" t="s">
        <v>60</v>
      </c>
      <c r="C70" s="13">
        <v>10</v>
      </c>
      <c r="D70" s="13"/>
      <c r="E70" s="18">
        <f t="shared" si="18"/>
        <v>0</v>
      </c>
      <c r="F70" s="13"/>
      <c r="G70" s="13">
        <f t="shared" si="19"/>
        <v>0</v>
      </c>
      <c r="H70" s="13">
        <f t="shared" si="20"/>
        <v>0</v>
      </c>
      <c r="I70" s="68">
        <f t="shared" si="21"/>
        <v>0</v>
      </c>
      <c r="J70" s="19"/>
      <c r="K70" s="2"/>
    </row>
    <row r="71" spans="1:11">
      <c r="A71" s="67" t="s">
        <v>99</v>
      </c>
      <c r="B71" s="79" t="s">
        <v>60</v>
      </c>
      <c r="C71" s="13">
        <v>200</v>
      </c>
      <c r="D71" s="13"/>
      <c r="E71" s="18">
        <f t="shared" si="18"/>
        <v>0</v>
      </c>
      <c r="F71" s="13"/>
      <c r="G71" s="13">
        <f t="shared" si="19"/>
        <v>0</v>
      </c>
      <c r="H71" s="13">
        <f t="shared" si="20"/>
        <v>0</v>
      </c>
      <c r="I71" s="68">
        <f t="shared" si="21"/>
        <v>0</v>
      </c>
      <c r="J71" s="19"/>
      <c r="K71" s="2"/>
    </row>
    <row r="72" spans="1:11">
      <c r="A72" s="67" t="s">
        <v>100</v>
      </c>
      <c r="B72" s="79" t="s">
        <v>60</v>
      </c>
      <c r="C72" s="13">
        <v>36</v>
      </c>
      <c r="D72" s="13"/>
      <c r="E72" s="18">
        <f t="shared" si="18"/>
        <v>0</v>
      </c>
      <c r="F72" s="13"/>
      <c r="G72" s="13">
        <f t="shared" si="19"/>
        <v>0</v>
      </c>
      <c r="H72" s="13">
        <f t="shared" si="20"/>
        <v>0</v>
      </c>
      <c r="I72" s="68">
        <f t="shared" si="21"/>
        <v>0</v>
      </c>
      <c r="J72" s="19"/>
      <c r="K72" s="2"/>
    </row>
    <row r="73" spans="1:11">
      <c r="A73" s="67" t="s">
        <v>101</v>
      </c>
      <c r="B73" s="79" t="s">
        <v>60</v>
      </c>
      <c r="C73" s="13">
        <v>236</v>
      </c>
      <c r="D73" s="13"/>
      <c r="E73" s="18">
        <f t="shared" si="18"/>
        <v>0</v>
      </c>
      <c r="F73" s="13"/>
      <c r="G73" s="13">
        <f t="shared" si="19"/>
        <v>0</v>
      </c>
      <c r="H73" s="13">
        <f t="shared" si="20"/>
        <v>0</v>
      </c>
      <c r="I73" s="68">
        <f t="shared" si="21"/>
        <v>0</v>
      </c>
      <c r="J73" s="19"/>
      <c r="K73" s="2"/>
    </row>
    <row r="74" spans="1:11">
      <c r="A74" s="67" t="s">
        <v>102</v>
      </c>
      <c r="B74" s="79" t="s">
        <v>60</v>
      </c>
      <c r="C74" s="13">
        <v>16</v>
      </c>
      <c r="D74" s="13"/>
      <c r="E74" s="18">
        <f t="shared" si="18"/>
        <v>0</v>
      </c>
      <c r="F74" s="13"/>
      <c r="G74" s="13">
        <f t="shared" si="19"/>
        <v>0</v>
      </c>
      <c r="H74" s="13">
        <f t="shared" si="20"/>
        <v>0</v>
      </c>
      <c r="I74" s="68">
        <f t="shared" si="21"/>
        <v>0</v>
      </c>
      <c r="J74" s="19"/>
      <c r="K74" s="2"/>
    </row>
    <row r="75" spans="1:11">
      <c r="A75" s="67" t="s">
        <v>103</v>
      </c>
      <c r="B75" s="79" t="s">
        <v>60</v>
      </c>
      <c r="C75" s="13">
        <v>16</v>
      </c>
      <c r="D75" s="13"/>
      <c r="E75" s="18">
        <f t="shared" si="18"/>
        <v>0</v>
      </c>
      <c r="F75" s="13"/>
      <c r="G75" s="13">
        <f t="shared" si="19"/>
        <v>0</v>
      </c>
      <c r="H75" s="13">
        <f t="shared" si="20"/>
        <v>0</v>
      </c>
      <c r="I75" s="68">
        <f t="shared" si="21"/>
        <v>0</v>
      </c>
      <c r="J75" s="19"/>
      <c r="K75" s="2"/>
    </row>
    <row r="76" spans="1:11">
      <c r="A76" s="67" t="s">
        <v>104</v>
      </c>
      <c r="B76" s="79" t="s">
        <v>60</v>
      </c>
      <c r="C76" s="13">
        <v>2</v>
      </c>
      <c r="D76" s="13"/>
      <c r="E76" s="18">
        <f t="shared" si="18"/>
        <v>0</v>
      </c>
      <c r="F76" s="13"/>
      <c r="G76" s="13">
        <f t="shared" si="19"/>
        <v>0</v>
      </c>
      <c r="H76" s="13">
        <f t="shared" si="20"/>
        <v>0</v>
      </c>
      <c r="I76" s="68">
        <f t="shared" si="21"/>
        <v>0</v>
      </c>
      <c r="J76" s="19"/>
      <c r="K76" s="2"/>
    </row>
    <row r="77" spans="1:11">
      <c r="A77" s="71" t="s">
        <v>105</v>
      </c>
      <c r="B77" s="81" t="s">
        <v>13</v>
      </c>
      <c r="C77" s="11"/>
      <c r="D77" s="11"/>
      <c r="E77" s="11">
        <f>SUM(E61:E76)</f>
        <v>0</v>
      </c>
      <c r="F77" s="11"/>
      <c r="G77" s="11">
        <f>SUM(G61:G76)</f>
        <v>0</v>
      </c>
      <c r="H77" s="11"/>
      <c r="I77" s="72">
        <f>SUM(I61:I76)</f>
        <v>0</v>
      </c>
      <c r="J77" s="19"/>
      <c r="K77" s="2"/>
    </row>
    <row r="78" spans="1:11">
      <c r="A78" s="71" t="s">
        <v>106</v>
      </c>
      <c r="B78" s="81" t="s">
        <v>13</v>
      </c>
      <c r="C78" s="11"/>
      <c r="D78" s="11"/>
      <c r="E78" s="11"/>
      <c r="F78" s="11"/>
      <c r="G78" s="11"/>
      <c r="H78" s="11"/>
      <c r="I78" s="72"/>
      <c r="J78" s="19"/>
      <c r="K78" s="2"/>
    </row>
    <row r="79" spans="1:11">
      <c r="A79" s="67" t="s">
        <v>107</v>
      </c>
      <c r="B79" s="79" t="s">
        <v>60</v>
      </c>
      <c r="C79" s="13">
        <v>3</v>
      </c>
      <c r="D79" s="13"/>
      <c r="E79" s="18">
        <f t="shared" ref="E79:E104" si="22">C79*D79</f>
        <v>0</v>
      </c>
      <c r="F79" s="13"/>
      <c r="G79" s="13">
        <f t="shared" ref="G79:G104" si="23">C79*F79</f>
        <v>0</v>
      </c>
      <c r="H79" s="13">
        <f t="shared" ref="H79:H104" si="24">D79+F79</f>
        <v>0</v>
      </c>
      <c r="I79" s="68">
        <f t="shared" ref="I79:I104" si="25">E79+G79</f>
        <v>0</v>
      </c>
      <c r="J79" s="19"/>
      <c r="K79" s="2"/>
    </row>
    <row r="80" spans="1:11">
      <c r="A80" s="67" t="s">
        <v>108</v>
      </c>
      <c r="B80" s="79" t="s">
        <v>60</v>
      </c>
      <c r="C80" s="13">
        <v>87</v>
      </c>
      <c r="D80" s="13"/>
      <c r="E80" s="18">
        <v>0</v>
      </c>
      <c r="F80" s="13"/>
      <c r="G80" s="13">
        <f t="shared" si="23"/>
        <v>0</v>
      </c>
      <c r="H80" s="13">
        <f t="shared" si="24"/>
        <v>0</v>
      </c>
      <c r="I80" s="68">
        <f t="shared" si="25"/>
        <v>0</v>
      </c>
      <c r="J80" s="19"/>
      <c r="K80" s="2"/>
    </row>
    <row r="81" spans="1:11">
      <c r="A81" s="67" t="s">
        <v>109</v>
      </c>
      <c r="B81" s="79" t="s">
        <v>60</v>
      </c>
      <c r="C81" s="13">
        <v>3</v>
      </c>
      <c r="D81" s="13"/>
      <c r="E81" s="18">
        <f t="shared" si="22"/>
        <v>0</v>
      </c>
      <c r="F81" s="13"/>
      <c r="G81" s="13">
        <f t="shared" si="23"/>
        <v>0</v>
      </c>
      <c r="H81" s="13">
        <f t="shared" si="24"/>
        <v>0</v>
      </c>
      <c r="I81" s="68">
        <f t="shared" si="25"/>
        <v>0</v>
      </c>
      <c r="J81" s="19"/>
      <c r="K81" s="2"/>
    </row>
    <row r="82" spans="1:11">
      <c r="A82" s="67" t="s">
        <v>110</v>
      </c>
      <c r="B82" s="79" t="s">
        <v>60</v>
      </c>
      <c r="C82" s="13">
        <v>1</v>
      </c>
      <c r="D82" s="13"/>
      <c r="E82" s="18">
        <f t="shared" si="22"/>
        <v>0</v>
      </c>
      <c r="F82" s="13"/>
      <c r="G82" s="13">
        <f t="shared" si="23"/>
        <v>0</v>
      </c>
      <c r="H82" s="13">
        <f t="shared" si="24"/>
        <v>0</v>
      </c>
      <c r="I82" s="68">
        <f t="shared" si="25"/>
        <v>0</v>
      </c>
      <c r="J82" s="19"/>
      <c r="K82" s="2"/>
    </row>
    <row r="83" spans="1:11">
      <c r="A83" s="67" t="s">
        <v>192</v>
      </c>
      <c r="B83" s="79" t="s">
        <v>60</v>
      </c>
      <c r="C83" s="13">
        <v>3</v>
      </c>
      <c r="D83" s="13"/>
      <c r="E83" s="18">
        <f t="shared" si="22"/>
        <v>0</v>
      </c>
      <c r="F83" s="13"/>
      <c r="G83" s="13">
        <f t="shared" si="23"/>
        <v>0</v>
      </c>
      <c r="H83" s="13">
        <f t="shared" si="24"/>
        <v>0</v>
      </c>
      <c r="I83" s="68">
        <f t="shared" si="25"/>
        <v>0</v>
      </c>
      <c r="J83" s="19"/>
      <c r="K83" s="2"/>
    </row>
    <row r="84" spans="1:11">
      <c r="A84" s="67" t="s">
        <v>193</v>
      </c>
      <c r="B84" s="79" t="s">
        <v>60</v>
      </c>
      <c r="C84" s="13">
        <v>1</v>
      </c>
      <c r="D84" s="13"/>
      <c r="E84" s="18">
        <f t="shared" si="22"/>
        <v>0</v>
      </c>
      <c r="F84" s="13"/>
      <c r="G84" s="13">
        <f t="shared" si="23"/>
        <v>0</v>
      </c>
      <c r="H84" s="13">
        <f t="shared" si="24"/>
        <v>0</v>
      </c>
      <c r="I84" s="68">
        <f t="shared" si="25"/>
        <v>0</v>
      </c>
      <c r="J84" s="19"/>
      <c r="K84" s="2"/>
    </row>
    <row r="85" spans="1:11">
      <c r="A85" s="67" t="s">
        <v>194</v>
      </c>
      <c r="B85" s="79" t="s">
        <v>60</v>
      </c>
      <c r="C85" s="13">
        <v>1</v>
      </c>
      <c r="D85" s="13"/>
      <c r="E85" s="18">
        <f t="shared" si="22"/>
        <v>0</v>
      </c>
      <c r="F85" s="13"/>
      <c r="G85" s="13">
        <f t="shared" si="23"/>
        <v>0</v>
      </c>
      <c r="H85" s="13">
        <f t="shared" si="24"/>
        <v>0</v>
      </c>
      <c r="I85" s="68">
        <f t="shared" si="25"/>
        <v>0</v>
      </c>
      <c r="J85" s="19"/>
      <c r="K85" s="2"/>
    </row>
    <row r="86" spans="1:11">
      <c r="A86" s="67" t="s">
        <v>195</v>
      </c>
      <c r="B86" s="79" t="s">
        <v>60</v>
      </c>
      <c r="C86" s="13">
        <v>3</v>
      </c>
      <c r="D86" s="13"/>
      <c r="E86" s="18">
        <f t="shared" si="22"/>
        <v>0</v>
      </c>
      <c r="F86" s="13"/>
      <c r="G86" s="13">
        <f t="shared" si="23"/>
        <v>0</v>
      </c>
      <c r="H86" s="13">
        <f t="shared" si="24"/>
        <v>0</v>
      </c>
      <c r="I86" s="68">
        <f t="shared" si="25"/>
        <v>0</v>
      </c>
      <c r="J86" s="19"/>
      <c r="K86" s="2"/>
    </row>
    <row r="87" spans="1:11">
      <c r="A87" s="67" t="s">
        <v>196</v>
      </c>
      <c r="B87" s="79" t="s">
        <v>60</v>
      </c>
      <c r="C87" s="13">
        <v>3</v>
      </c>
      <c r="D87" s="13"/>
      <c r="E87" s="18">
        <f t="shared" si="22"/>
        <v>0</v>
      </c>
      <c r="F87" s="13"/>
      <c r="G87" s="13">
        <f t="shared" si="23"/>
        <v>0</v>
      </c>
      <c r="H87" s="13">
        <f t="shared" si="24"/>
        <v>0</v>
      </c>
      <c r="I87" s="68">
        <f t="shared" si="25"/>
        <v>0</v>
      </c>
      <c r="J87" s="19"/>
      <c r="K87" s="2"/>
    </row>
    <row r="88" spans="1:11">
      <c r="A88" s="67" t="s">
        <v>197</v>
      </c>
      <c r="B88" s="79" t="s">
        <v>60</v>
      </c>
      <c r="C88" s="13">
        <v>3</v>
      </c>
      <c r="D88" s="13"/>
      <c r="E88" s="18">
        <f t="shared" si="22"/>
        <v>0</v>
      </c>
      <c r="F88" s="13"/>
      <c r="G88" s="13">
        <f t="shared" si="23"/>
        <v>0</v>
      </c>
      <c r="H88" s="13">
        <f t="shared" si="24"/>
        <v>0</v>
      </c>
      <c r="I88" s="68">
        <f t="shared" si="25"/>
        <v>0</v>
      </c>
      <c r="J88" s="19"/>
      <c r="K88" s="2"/>
    </row>
    <row r="89" spans="1:11">
      <c r="A89" s="67" t="s">
        <v>198</v>
      </c>
      <c r="B89" s="79" t="s">
        <v>60</v>
      </c>
      <c r="C89" s="13">
        <v>1</v>
      </c>
      <c r="D89" s="13"/>
      <c r="E89" s="18">
        <f t="shared" si="22"/>
        <v>0</v>
      </c>
      <c r="F89" s="13"/>
      <c r="G89" s="13">
        <f t="shared" si="23"/>
        <v>0</v>
      </c>
      <c r="H89" s="13">
        <f t="shared" si="24"/>
        <v>0</v>
      </c>
      <c r="I89" s="68">
        <f t="shared" si="25"/>
        <v>0</v>
      </c>
      <c r="J89" s="19"/>
      <c r="K89" s="2"/>
    </row>
    <row r="90" spans="1:11">
      <c r="A90" s="67" t="s">
        <v>111</v>
      </c>
      <c r="B90" s="79" t="s">
        <v>60</v>
      </c>
      <c r="C90" s="13">
        <v>1</v>
      </c>
      <c r="D90" s="13"/>
      <c r="E90" s="18">
        <f t="shared" si="22"/>
        <v>0</v>
      </c>
      <c r="F90" s="13"/>
      <c r="G90" s="13">
        <f t="shared" si="23"/>
        <v>0</v>
      </c>
      <c r="H90" s="13">
        <f t="shared" si="24"/>
        <v>0</v>
      </c>
      <c r="I90" s="68">
        <f t="shared" si="25"/>
        <v>0</v>
      </c>
      <c r="J90" s="19"/>
      <c r="K90" s="2"/>
    </row>
    <row r="91" spans="1:11">
      <c r="A91" s="67" t="s">
        <v>191</v>
      </c>
      <c r="B91" s="79" t="s">
        <v>60</v>
      </c>
      <c r="C91" s="13">
        <v>1</v>
      </c>
      <c r="D91" s="13"/>
      <c r="E91" s="18">
        <f t="shared" si="22"/>
        <v>0</v>
      </c>
      <c r="F91" s="13"/>
      <c r="G91" s="13">
        <f t="shared" si="23"/>
        <v>0</v>
      </c>
      <c r="H91" s="13">
        <f t="shared" si="24"/>
        <v>0</v>
      </c>
      <c r="I91" s="68">
        <f t="shared" si="25"/>
        <v>0</v>
      </c>
      <c r="J91" s="19"/>
      <c r="K91" s="2"/>
    </row>
    <row r="92" spans="1:11">
      <c r="A92" s="67" t="s">
        <v>199</v>
      </c>
      <c r="B92" s="79" t="s">
        <v>60</v>
      </c>
      <c r="C92" s="13">
        <v>1</v>
      </c>
      <c r="D92" s="13"/>
      <c r="E92" s="18">
        <f t="shared" si="22"/>
        <v>0</v>
      </c>
      <c r="F92" s="13"/>
      <c r="G92" s="13">
        <f t="shared" si="23"/>
        <v>0</v>
      </c>
      <c r="H92" s="13">
        <f t="shared" si="24"/>
        <v>0</v>
      </c>
      <c r="I92" s="68">
        <f t="shared" si="25"/>
        <v>0</v>
      </c>
      <c r="J92" s="19"/>
      <c r="K92" s="2"/>
    </row>
    <row r="93" spans="1:11">
      <c r="A93" s="67" t="s">
        <v>200</v>
      </c>
      <c r="B93" s="79" t="s">
        <v>60</v>
      </c>
      <c r="C93" s="13">
        <v>21</v>
      </c>
      <c r="D93" s="13"/>
      <c r="E93" s="18">
        <f t="shared" si="22"/>
        <v>0</v>
      </c>
      <c r="F93" s="13"/>
      <c r="G93" s="13">
        <f t="shared" si="23"/>
        <v>0</v>
      </c>
      <c r="H93" s="13">
        <f t="shared" si="24"/>
        <v>0</v>
      </c>
      <c r="I93" s="68">
        <f t="shared" si="25"/>
        <v>0</v>
      </c>
      <c r="J93" s="19"/>
      <c r="K93" s="2"/>
    </row>
    <row r="94" spans="1:11">
      <c r="A94" s="67" t="s">
        <v>225</v>
      </c>
      <c r="B94" s="79" t="s">
        <v>60</v>
      </c>
      <c r="C94" s="13">
        <v>13</v>
      </c>
      <c r="D94" s="13"/>
      <c r="E94" s="18">
        <f t="shared" si="22"/>
        <v>0</v>
      </c>
      <c r="F94" s="13"/>
      <c r="G94" s="13">
        <f t="shared" si="23"/>
        <v>0</v>
      </c>
      <c r="H94" s="13">
        <f t="shared" si="24"/>
        <v>0</v>
      </c>
      <c r="I94" s="68">
        <f t="shared" si="25"/>
        <v>0</v>
      </c>
      <c r="J94" s="19"/>
      <c r="K94" s="2"/>
    </row>
    <row r="95" spans="1:11">
      <c r="A95" s="67" t="s">
        <v>201</v>
      </c>
      <c r="B95" s="79" t="s">
        <v>60</v>
      </c>
      <c r="C95" s="13">
        <v>1</v>
      </c>
      <c r="D95" s="13"/>
      <c r="E95" s="18">
        <f t="shared" si="22"/>
        <v>0</v>
      </c>
      <c r="F95" s="13"/>
      <c r="G95" s="13">
        <f t="shared" si="23"/>
        <v>0</v>
      </c>
      <c r="H95" s="13">
        <f t="shared" si="24"/>
        <v>0</v>
      </c>
      <c r="I95" s="68">
        <f t="shared" si="25"/>
        <v>0</v>
      </c>
      <c r="J95" s="19"/>
      <c r="K95" s="2"/>
    </row>
    <row r="96" spans="1:11">
      <c r="A96" s="67" t="s">
        <v>224</v>
      </c>
      <c r="B96" s="79" t="s">
        <v>60</v>
      </c>
      <c r="C96" s="13">
        <v>1</v>
      </c>
      <c r="D96" s="13"/>
      <c r="E96" s="18">
        <f t="shared" si="22"/>
        <v>0</v>
      </c>
      <c r="F96" s="13"/>
      <c r="G96" s="13">
        <f t="shared" si="23"/>
        <v>0</v>
      </c>
      <c r="H96" s="13">
        <f t="shared" si="24"/>
        <v>0</v>
      </c>
      <c r="I96" s="68">
        <f t="shared" si="25"/>
        <v>0</v>
      </c>
      <c r="J96" s="19"/>
      <c r="K96" s="2"/>
    </row>
    <row r="97" spans="1:11">
      <c r="A97" s="67" t="s">
        <v>112</v>
      </c>
      <c r="B97" s="79" t="s">
        <v>60</v>
      </c>
      <c r="C97" s="13">
        <v>1</v>
      </c>
      <c r="D97" s="13"/>
      <c r="E97" s="18">
        <f t="shared" si="22"/>
        <v>0</v>
      </c>
      <c r="F97" s="13"/>
      <c r="G97" s="13">
        <f t="shared" si="23"/>
        <v>0</v>
      </c>
      <c r="H97" s="13">
        <f t="shared" si="24"/>
        <v>0</v>
      </c>
      <c r="I97" s="68">
        <f t="shared" si="25"/>
        <v>0</v>
      </c>
      <c r="J97" s="19"/>
      <c r="K97" s="2"/>
    </row>
    <row r="98" spans="1:11">
      <c r="A98" s="67" t="s">
        <v>202</v>
      </c>
      <c r="B98" s="79" t="s">
        <v>91</v>
      </c>
      <c r="C98" s="13">
        <v>3</v>
      </c>
      <c r="D98" s="13"/>
      <c r="E98" s="18">
        <f t="shared" si="22"/>
        <v>0</v>
      </c>
      <c r="F98" s="13"/>
      <c r="G98" s="13">
        <f t="shared" si="23"/>
        <v>0</v>
      </c>
      <c r="H98" s="13">
        <f t="shared" si="24"/>
        <v>0</v>
      </c>
      <c r="I98" s="68">
        <f t="shared" si="25"/>
        <v>0</v>
      </c>
      <c r="J98" s="19"/>
      <c r="K98" s="2"/>
    </row>
    <row r="99" spans="1:11">
      <c r="A99" s="67" t="s">
        <v>203</v>
      </c>
      <c r="B99" s="79" t="s">
        <v>91</v>
      </c>
      <c r="C99" s="13">
        <v>1</v>
      </c>
      <c r="D99" s="13"/>
      <c r="E99" s="18">
        <f t="shared" si="22"/>
        <v>0</v>
      </c>
      <c r="F99" s="13"/>
      <c r="G99" s="13">
        <f t="shared" si="23"/>
        <v>0</v>
      </c>
      <c r="H99" s="13">
        <f t="shared" si="24"/>
        <v>0</v>
      </c>
      <c r="I99" s="68">
        <f t="shared" si="25"/>
        <v>0</v>
      </c>
      <c r="J99" s="19"/>
      <c r="K99" s="2"/>
    </row>
    <row r="100" spans="1:11">
      <c r="A100" s="67" t="s">
        <v>204</v>
      </c>
      <c r="B100" s="79" t="s">
        <v>60</v>
      </c>
      <c r="C100" s="13">
        <v>1</v>
      </c>
      <c r="D100" s="13"/>
      <c r="E100" s="18">
        <f t="shared" si="22"/>
        <v>0</v>
      </c>
      <c r="F100" s="13"/>
      <c r="G100" s="13">
        <f t="shared" si="23"/>
        <v>0</v>
      </c>
      <c r="H100" s="13">
        <f t="shared" si="24"/>
        <v>0</v>
      </c>
      <c r="I100" s="68">
        <f t="shared" si="25"/>
        <v>0</v>
      </c>
      <c r="J100" s="19"/>
      <c r="K100" s="2"/>
    </row>
    <row r="101" spans="1:11">
      <c r="A101" s="67" t="s">
        <v>205</v>
      </c>
      <c r="B101" s="79" t="s">
        <v>60</v>
      </c>
      <c r="C101" s="13">
        <v>1</v>
      </c>
      <c r="D101" s="13"/>
      <c r="E101" s="18">
        <f t="shared" si="22"/>
        <v>0</v>
      </c>
      <c r="F101" s="13"/>
      <c r="G101" s="13">
        <f t="shared" si="23"/>
        <v>0</v>
      </c>
      <c r="H101" s="13">
        <f t="shared" si="24"/>
        <v>0</v>
      </c>
      <c r="I101" s="68">
        <f t="shared" si="25"/>
        <v>0</v>
      </c>
      <c r="J101" s="19"/>
      <c r="K101" s="2"/>
    </row>
    <row r="102" spans="1:11">
      <c r="A102" s="67" t="s">
        <v>113</v>
      </c>
      <c r="B102" s="79" t="s">
        <v>60</v>
      </c>
      <c r="C102" s="13">
        <v>4</v>
      </c>
      <c r="D102" s="13"/>
      <c r="E102" s="18">
        <f t="shared" si="22"/>
        <v>0</v>
      </c>
      <c r="F102" s="13"/>
      <c r="G102" s="13">
        <f t="shared" si="23"/>
        <v>0</v>
      </c>
      <c r="H102" s="13">
        <f t="shared" si="24"/>
        <v>0</v>
      </c>
      <c r="I102" s="68">
        <f t="shared" si="25"/>
        <v>0</v>
      </c>
      <c r="J102" s="19"/>
      <c r="K102" s="2"/>
    </row>
    <row r="103" spans="1:11">
      <c r="A103" s="67" t="s">
        <v>114</v>
      </c>
      <c r="B103" s="79" t="s">
        <v>60</v>
      </c>
      <c r="C103" s="13">
        <v>4</v>
      </c>
      <c r="D103" s="13"/>
      <c r="E103" s="18">
        <f t="shared" si="22"/>
        <v>0</v>
      </c>
      <c r="F103" s="13"/>
      <c r="G103" s="13">
        <f t="shared" si="23"/>
        <v>0</v>
      </c>
      <c r="H103" s="13">
        <f t="shared" si="24"/>
        <v>0</v>
      </c>
      <c r="I103" s="68">
        <f t="shared" si="25"/>
        <v>0</v>
      </c>
      <c r="J103" s="19"/>
      <c r="K103" s="2"/>
    </row>
    <row r="104" spans="1:11">
      <c r="A104" s="67" t="s">
        <v>206</v>
      </c>
      <c r="B104" s="79" t="s">
        <v>60</v>
      </c>
      <c r="C104" s="13">
        <v>1</v>
      </c>
      <c r="D104" s="13"/>
      <c r="E104" s="18">
        <f t="shared" si="22"/>
        <v>0</v>
      </c>
      <c r="F104" s="13"/>
      <c r="G104" s="13">
        <f t="shared" si="23"/>
        <v>0</v>
      </c>
      <c r="H104" s="13">
        <f t="shared" si="24"/>
        <v>0</v>
      </c>
      <c r="I104" s="68">
        <f t="shared" si="25"/>
        <v>0</v>
      </c>
      <c r="J104" s="19"/>
      <c r="K104" s="2"/>
    </row>
    <row r="105" spans="1:11">
      <c r="A105" s="71" t="s">
        <v>115</v>
      </c>
      <c r="B105" s="81" t="s">
        <v>13</v>
      </c>
      <c r="C105" s="11"/>
      <c r="D105" s="11"/>
      <c r="E105" s="11">
        <f>SUM(E79:E104)</f>
        <v>0</v>
      </c>
      <c r="F105" s="11"/>
      <c r="G105" s="11">
        <f>SUM(G79:G104)</f>
        <v>0</v>
      </c>
      <c r="H105" s="11"/>
      <c r="I105" s="72">
        <f>SUM(I79:I104)</f>
        <v>0</v>
      </c>
      <c r="J105" s="19"/>
      <c r="K105" s="2"/>
    </row>
    <row r="106" spans="1:11">
      <c r="A106" s="71" t="s">
        <v>116</v>
      </c>
      <c r="B106" s="81" t="s">
        <v>13</v>
      </c>
      <c r="C106" s="11"/>
      <c r="D106" s="11"/>
      <c r="E106" s="11"/>
      <c r="F106" s="11"/>
      <c r="G106" s="11"/>
      <c r="H106" s="11"/>
      <c r="I106" s="72"/>
      <c r="J106" s="19"/>
      <c r="K106" s="2"/>
    </row>
    <row r="107" spans="1:11">
      <c r="A107" s="67" t="s">
        <v>117</v>
      </c>
      <c r="B107" s="79" t="s">
        <v>60</v>
      </c>
      <c r="C107" s="13">
        <v>3</v>
      </c>
      <c r="D107" s="13"/>
      <c r="E107" s="18">
        <f t="shared" ref="E107:E116" si="26">C107*D107</f>
        <v>0</v>
      </c>
      <c r="F107" s="13"/>
      <c r="G107" s="13">
        <f t="shared" ref="G107:G116" si="27">C107*F107</f>
        <v>0</v>
      </c>
      <c r="H107" s="13">
        <f t="shared" ref="H107:H116" si="28">D107+F107</f>
        <v>0</v>
      </c>
      <c r="I107" s="68">
        <f t="shared" ref="I107:I116" si="29">E107+G107</f>
        <v>0</v>
      </c>
      <c r="J107" s="19"/>
      <c r="K107" s="2"/>
    </row>
    <row r="108" spans="1:11">
      <c r="A108" s="67" t="s">
        <v>108</v>
      </c>
      <c r="B108" s="79" t="s">
        <v>60</v>
      </c>
      <c r="C108" s="13">
        <v>39</v>
      </c>
      <c r="D108" s="13"/>
      <c r="E108" s="18">
        <f t="shared" si="26"/>
        <v>0</v>
      </c>
      <c r="F108" s="13"/>
      <c r="G108" s="13">
        <f t="shared" si="27"/>
        <v>0</v>
      </c>
      <c r="H108" s="13">
        <f t="shared" si="28"/>
        <v>0</v>
      </c>
      <c r="I108" s="68">
        <f t="shared" si="29"/>
        <v>0</v>
      </c>
      <c r="J108" s="19"/>
      <c r="K108" s="2"/>
    </row>
    <row r="109" spans="1:11">
      <c r="A109" s="67" t="s">
        <v>118</v>
      </c>
      <c r="B109" s="79" t="s">
        <v>60</v>
      </c>
      <c r="C109" s="13">
        <v>1</v>
      </c>
      <c r="D109" s="13"/>
      <c r="E109" s="18">
        <f t="shared" si="26"/>
        <v>0</v>
      </c>
      <c r="F109" s="13"/>
      <c r="G109" s="13">
        <f t="shared" si="27"/>
        <v>0</v>
      </c>
      <c r="H109" s="13">
        <f t="shared" si="28"/>
        <v>0</v>
      </c>
      <c r="I109" s="68">
        <f t="shared" si="29"/>
        <v>0</v>
      </c>
      <c r="J109" s="19"/>
      <c r="K109" s="2"/>
    </row>
    <row r="110" spans="1:11">
      <c r="A110" s="67" t="s">
        <v>207</v>
      </c>
      <c r="B110" s="79" t="s">
        <v>60</v>
      </c>
      <c r="C110" s="13">
        <v>1</v>
      </c>
      <c r="D110" s="13"/>
      <c r="E110" s="18">
        <f t="shared" si="26"/>
        <v>0</v>
      </c>
      <c r="F110" s="13"/>
      <c r="G110" s="13">
        <f t="shared" si="27"/>
        <v>0</v>
      </c>
      <c r="H110" s="13">
        <f t="shared" si="28"/>
        <v>0</v>
      </c>
      <c r="I110" s="68">
        <f t="shared" si="29"/>
        <v>0</v>
      </c>
      <c r="J110" s="19"/>
      <c r="K110" s="2"/>
    </row>
    <row r="111" spans="1:11">
      <c r="A111" s="67" t="s">
        <v>208</v>
      </c>
      <c r="B111" s="79" t="s">
        <v>60</v>
      </c>
      <c r="C111" s="13">
        <v>4</v>
      </c>
      <c r="D111" s="13"/>
      <c r="E111" s="18">
        <f t="shared" si="26"/>
        <v>0</v>
      </c>
      <c r="F111" s="13"/>
      <c r="G111" s="13">
        <f t="shared" si="27"/>
        <v>0</v>
      </c>
      <c r="H111" s="13">
        <f t="shared" si="28"/>
        <v>0</v>
      </c>
      <c r="I111" s="68">
        <f t="shared" si="29"/>
        <v>0</v>
      </c>
      <c r="J111" s="19"/>
      <c r="K111" s="2"/>
    </row>
    <row r="112" spans="1:11">
      <c r="A112" s="67" t="s">
        <v>209</v>
      </c>
      <c r="B112" s="79" t="s">
        <v>60</v>
      </c>
      <c r="C112" s="13">
        <v>14</v>
      </c>
      <c r="D112" s="13"/>
      <c r="E112" s="18">
        <f t="shared" si="26"/>
        <v>0</v>
      </c>
      <c r="F112" s="13"/>
      <c r="G112" s="13">
        <f t="shared" si="27"/>
        <v>0</v>
      </c>
      <c r="H112" s="13">
        <f t="shared" si="28"/>
        <v>0</v>
      </c>
      <c r="I112" s="68">
        <f t="shared" si="29"/>
        <v>0</v>
      </c>
      <c r="J112" s="19"/>
      <c r="K112" s="2"/>
    </row>
    <row r="113" spans="1:11">
      <c r="A113" s="67" t="s">
        <v>210</v>
      </c>
      <c r="B113" s="79" t="s">
        <v>60</v>
      </c>
      <c r="C113" s="13">
        <v>1</v>
      </c>
      <c r="D113" s="13"/>
      <c r="E113" s="18">
        <f t="shared" si="26"/>
        <v>0</v>
      </c>
      <c r="F113" s="13"/>
      <c r="G113" s="13">
        <f t="shared" si="27"/>
        <v>0</v>
      </c>
      <c r="H113" s="13">
        <f t="shared" si="28"/>
        <v>0</v>
      </c>
      <c r="I113" s="68">
        <f t="shared" si="29"/>
        <v>0</v>
      </c>
      <c r="J113" s="19"/>
      <c r="K113" s="2"/>
    </row>
    <row r="114" spans="1:11">
      <c r="A114" s="67" t="s">
        <v>113</v>
      </c>
      <c r="B114" s="79" t="s">
        <v>60</v>
      </c>
      <c r="C114" s="13">
        <v>4</v>
      </c>
      <c r="D114" s="13"/>
      <c r="E114" s="18">
        <f t="shared" si="26"/>
        <v>0</v>
      </c>
      <c r="F114" s="13"/>
      <c r="G114" s="13">
        <f t="shared" si="27"/>
        <v>0</v>
      </c>
      <c r="H114" s="13">
        <f t="shared" si="28"/>
        <v>0</v>
      </c>
      <c r="I114" s="68">
        <f t="shared" si="29"/>
        <v>0</v>
      </c>
      <c r="J114" s="19"/>
      <c r="K114" s="2"/>
    </row>
    <row r="115" spans="1:11">
      <c r="A115" s="67" t="s">
        <v>114</v>
      </c>
      <c r="B115" s="79" t="s">
        <v>60</v>
      </c>
      <c r="C115" s="13">
        <v>4</v>
      </c>
      <c r="D115" s="13"/>
      <c r="E115" s="18">
        <f t="shared" si="26"/>
        <v>0</v>
      </c>
      <c r="F115" s="13"/>
      <c r="G115" s="13">
        <f t="shared" si="27"/>
        <v>0</v>
      </c>
      <c r="H115" s="13">
        <f t="shared" si="28"/>
        <v>0</v>
      </c>
      <c r="I115" s="68">
        <f t="shared" si="29"/>
        <v>0</v>
      </c>
      <c r="J115" s="19"/>
      <c r="K115" s="2"/>
    </row>
    <row r="116" spans="1:11">
      <c r="A116" s="67" t="s">
        <v>211</v>
      </c>
      <c r="B116" s="79" t="s">
        <v>60</v>
      </c>
      <c r="C116" s="13">
        <v>1</v>
      </c>
      <c r="D116" s="13"/>
      <c r="E116" s="18">
        <f t="shared" si="26"/>
        <v>0</v>
      </c>
      <c r="F116" s="13"/>
      <c r="G116" s="13">
        <f t="shared" si="27"/>
        <v>0</v>
      </c>
      <c r="H116" s="13">
        <f t="shared" si="28"/>
        <v>0</v>
      </c>
      <c r="I116" s="68">
        <f t="shared" si="29"/>
        <v>0</v>
      </c>
      <c r="J116" s="19"/>
      <c r="K116" s="2"/>
    </row>
    <row r="117" spans="1:11">
      <c r="A117" s="71" t="s">
        <v>119</v>
      </c>
      <c r="B117" s="81" t="s">
        <v>13</v>
      </c>
      <c r="C117" s="11"/>
      <c r="D117" s="11"/>
      <c r="E117" s="11">
        <f>SUM(E107:E116)</f>
        <v>0</v>
      </c>
      <c r="F117" s="11"/>
      <c r="G117" s="11">
        <f>SUM(G107:G116)</f>
        <v>0</v>
      </c>
      <c r="H117" s="11"/>
      <c r="I117" s="72">
        <f>SUM(I107:I116)</f>
        <v>0</v>
      </c>
      <c r="J117" s="19"/>
      <c r="K117" s="2"/>
    </row>
    <row r="118" spans="1:11">
      <c r="A118" s="71" t="s">
        <v>120</v>
      </c>
      <c r="B118" s="81" t="s">
        <v>13</v>
      </c>
      <c r="C118" s="11"/>
      <c r="D118" s="11"/>
      <c r="E118" s="11"/>
      <c r="F118" s="11"/>
      <c r="G118" s="11"/>
      <c r="H118" s="11"/>
      <c r="I118" s="72"/>
      <c r="J118" s="19"/>
      <c r="K118" s="2"/>
    </row>
    <row r="119" spans="1:11">
      <c r="A119" s="73" t="s">
        <v>218</v>
      </c>
      <c r="B119" s="82" t="s">
        <v>60</v>
      </c>
      <c r="C119" s="16">
        <v>1</v>
      </c>
      <c r="D119" s="13"/>
      <c r="E119" s="18">
        <f t="shared" ref="E119:E128" si="30">C119*D119</f>
        <v>0</v>
      </c>
      <c r="F119" s="13"/>
      <c r="G119" s="13">
        <f t="shared" ref="G119:G128" si="31">C119*F119</f>
        <v>0</v>
      </c>
      <c r="H119" s="13">
        <f t="shared" ref="H119:H128" si="32">D119+F119</f>
        <v>0</v>
      </c>
      <c r="I119" s="68">
        <f t="shared" ref="I119:I128" si="33">E119+G119</f>
        <v>0</v>
      </c>
      <c r="J119" s="19"/>
      <c r="K119" s="2"/>
    </row>
    <row r="120" spans="1:11">
      <c r="A120" s="74" t="s">
        <v>121</v>
      </c>
      <c r="B120" s="82" t="s">
        <v>64</v>
      </c>
      <c r="C120" s="16">
        <v>600</v>
      </c>
      <c r="D120" s="13"/>
      <c r="E120" s="18">
        <f t="shared" si="30"/>
        <v>0</v>
      </c>
      <c r="F120" s="13"/>
      <c r="G120" s="13">
        <f t="shared" si="31"/>
        <v>0</v>
      </c>
      <c r="H120" s="13">
        <f t="shared" si="32"/>
        <v>0</v>
      </c>
      <c r="I120" s="68">
        <f t="shared" si="33"/>
        <v>0</v>
      </c>
      <c r="J120" s="19"/>
      <c r="K120" s="2"/>
    </row>
    <row r="121" spans="1:11">
      <c r="A121" s="74" t="s">
        <v>122</v>
      </c>
      <c r="B121" s="82" t="s">
        <v>60</v>
      </c>
      <c r="C121" s="16">
        <v>250</v>
      </c>
      <c r="D121" s="13"/>
      <c r="E121" s="18">
        <f t="shared" si="30"/>
        <v>0</v>
      </c>
      <c r="F121" s="13"/>
      <c r="G121" s="13">
        <f t="shared" si="31"/>
        <v>0</v>
      </c>
      <c r="H121" s="13">
        <f t="shared" si="32"/>
        <v>0</v>
      </c>
      <c r="I121" s="68">
        <f t="shared" si="33"/>
        <v>0</v>
      </c>
      <c r="J121" s="19"/>
      <c r="K121" s="2"/>
    </row>
    <row r="122" spans="1:11">
      <c r="A122" s="74" t="s">
        <v>213</v>
      </c>
      <c r="B122" s="82" t="s">
        <v>60</v>
      </c>
      <c r="C122" s="16">
        <v>18</v>
      </c>
      <c r="D122" s="13"/>
      <c r="E122" s="18">
        <v>0</v>
      </c>
      <c r="F122" s="13"/>
      <c r="G122" s="13">
        <f t="shared" si="31"/>
        <v>0</v>
      </c>
      <c r="H122" s="13">
        <f t="shared" si="32"/>
        <v>0</v>
      </c>
      <c r="I122" s="68">
        <f t="shared" si="33"/>
        <v>0</v>
      </c>
      <c r="J122" s="19"/>
      <c r="K122" s="2"/>
    </row>
    <row r="123" spans="1:11">
      <c r="A123" s="74" t="s">
        <v>214</v>
      </c>
      <c r="B123" s="82" t="s">
        <v>60</v>
      </c>
      <c r="C123" s="16">
        <v>18</v>
      </c>
      <c r="D123" s="13"/>
      <c r="E123" s="18">
        <f t="shared" si="30"/>
        <v>0</v>
      </c>
      <c r="F123" s="13"/>
      <c r="G123" s="13">
        <f t="shared" si="31"/>
        <v>0</v>
      </c>
      <c r="H123" s="13">
        <f t="shared" si="32"/>
        <v>0</v>
      </c>
      <c r="I123" s="68">
        <f t="shared" si="33"/>
        <v>0</v>
      </c>
      <c r="J123" s="19"/>
      <c r="K123" s="2"/>
    </row>
    <row r="124" spans="1:11">
      <c r="A124" s="74" t="s">
        <v>215</v>
      </c>
      <c r="B124" s="82" t="s">
        <v>60</v>
      </c>
      <c r="C124" s="16">
        <v>18</v>
      </c>
      <c r="D124" s="13"/>
      <c r="E124" s="18">
        <f t="shared" si="30"/>
        <v>0</v>
      </c>
      <c r="F124" s="13"/>
      <c r="G124" s="13">
        <f t="shared" si="31"/>
        <v>0</v>
      </c>
      <c r="H124" s="13">
        <f t="shared" si="32"/>
        <v>0</v>
      </c>
      <c r="I124" s="68">
        <f t="shared" si="33"/>
        <v>0</v>
      </c>
      <c r="J124" s="19"/>
      <c r="K124" s="2"/>
    </row>
    <row r="125" spans="1:11">
      <c r="A125" s="74" t="s">
        <v>216</v>
      </c>
      <c r="B125" s="82" t="s">
        <v>60</v>
      </c>
      <c r="C125" s="16">
        <v>36</v>
      </c>
      <c r="D125" s="13"/>
      <c r="E125" s="18">
        <f t="shared" si="30"/>
        <v>0</v>
      </c>
      <c r="F125" s="13"/>
      <c r="G125" s="13">
        <f t="shared" si="31"/>
        <v>0</v>
      </c>
      <c r="H125" s="13">
        <f t="shared" si="32"/>
        <v>0</v>
      </c>
      <c r="I125" s="68">
        <f t="shared" si="33"/>
        <v>0</v>
      </c>
      <c r="J125" s="19"/>
      <c r="K125" s="2"/>
    </row>
    <row r="126" spans="1:11">
      <c r="A126" s="74" t="s">
        <v>123</v>
      </c>
      <c r="B126" s="82" t="s">
        <v>60</v>
      </c>
      <c r="C126" s="16">
        <v>1550</v>
      </c>
      <c r="D126" s="13"/>
      <c r="E126" s="18">
        <f t="shared" si="30"/>
        <v>0</v>
      </c>
      <c r="F126" s="13"/>
      <c r="G126" s="13">
        <f t="shared" si="31"/>
        <v>0</v>
      </c>
      <c r="H126" s="13">
        <f t="shared" si="32"/>
        <v>0</v>
      </c>
      <c r="I126" s="68">
        <f t="shared" si="33"/>
        <v>0</v>
      </c>
      <c r="J126" s="19"/>
      <c r="K126" s="2"/>
    </row>
    <row r="127" spans="1:11">
      <c r="A127" s="75" t="s">
        <v>221</v>
      </c>
      <c r="B127" s="83" t="s">
        <v>60</v>
      </c>
      <c r="C127" s="17">
        <v>4</v>
      </c>
      <c r="D127" s="13"/>
      <c r="E127" s="18">
        <f t="shared" si="30"/>
        <v>0</v>
      </c>
      <c r="F127" s="13"/>
      <c r="G127" s="13">
        <f t="shared" si="31"/>
        <v>0</v>
      </c>
      <c r="H127" s="13">
        <f t="shared" si="32"/>
        <v>0</v>
      </c>
      <c r="I127" s="68">
        <f t="shared" si="33"/>
        <v>0</v>
      </c>
      <c r="J127" s="19"/>
      <c r="K127" s="2"/>
    </row>
    <row r="128" spans="1:11">
      <c r="A128" s="74" t="s">
        <v>217</v>
      </c>
      <c r="B128" s="82" t="s">
        <v>60</v>
      </c>
      <c r="C128" s="16">
        <v>1</v>
      </c>
      <c r="D128" s="13"/>
      <c r="E128" s="18">
        <f t="shared" si="30"/>
        <v>0</v>
      </c>
      <c r="F128" s="13"/>
      <c r="G128" s="13">
        <f t="shared" si="31"/>
        <v>0</v>
      </c>
      <c r="H128" s="13">
        <f t="shared" si="32"/>
        <v>0</v>
      </c>
      <c r="I128" s="68">
        <f t="shared" si="33"/>
        <v>0</v>
      </c>
      <c r="J128" s="19"/>
      <c r="K128" s="2"/>
    </row>
    <row r="129" spans="1:11">
      <c r="A129" s="71" t="s">
        <v>124</v>
      </c>
      <c r="B129" s="81" t="s">
        <v>13</v>
      </c>
      <c r="C129" s="11"/>
      <c r="D129" s="11"/>
      <c r="E129" s="11">
        <f>SUM(E119:E128)</f>
        <v>0</v>
      </c>
      <c r="F129" s="11"/>
      <c r="G129" s="11">
        <f>SUM(G119:G128)</f>
        <v>0</v>
      </c>
      <c r="H129" s="11"/>
      <c r="I129" s="72">
        <f>SUM(I119:I128)</f>
        <v>0</v>
      </c>
      <c r="J129" s="19"/>
      <c r="K129" s="2"/>
    </row>
    <row r="130" spans="1:11">
      <c r="A130" s="71" t="s">
        <v>125</v>
      </c>
      <c r="B130" s="81" t="s">
        <v>13</v>
      </c>
      <c r="C130" s="11"/>
      <c r="D130" s="11"/>
      <c r="E130" s="11"/>
      <c r="F130" s="11"/>
      <c r="G130" s="11"/>
      <c r="H130" s="11"/>
      <c r="I130" s="72"/>
      <c r="J130" s="19"/>
      <c r="K130" s="2"/>
    </row>
    <row r="131" spans="1:11">
      <c r="A131" s="67" t="s">
        <v>126</v>
      </c>
      <c r="B131" s="79" t="s">
        <v>60</v>
      </c>
      <c r="C131" s="13">
        <v>1</v>
      </c>
      <c r="D131" s="13"/>
      <c r="E131" s="18">
        <f>C131*D131</f>
        <v>0</v>
      </c>
      <c r="F131" s="13"/>
      <c r="G131" s="13">
        <f>C131*F131</f>
        <v>0</v>
      </c>
      <c r="H131" s="13">
        <f t="shared" ref="H131:I133" si="34">D131+F131</f>
        <v>0</v>
      </c>
      <c r="I131" s="68">
        <f t="shared" si="34"/>
        <v>0</v>
      </c>
      <c r="J131" s="19"/>
      <c r="K131" s="2"/>
    </row>
    <row r="132" spans="1:11">
      <c r="A132" s="67" t="s">
        <v>223</v>
      </c>
      <c r="B132" s="79" t="s">
        <v>60</v>
      </c>
      <c r="C132" s="13">
        <v>3</v>
      </c>
      <c r="D132" s="13"/>
      <c r="E132" s="18">
        <f>C132*D132</f>
        <v>0</v>
      </c>
      <c r="F132" s="13"/>
      <c r="G132" s="13">
        <f>C132*F132</f>
        <v>0</v>
      </c>
      <c r="H132" s="13">
        <f t="shared" si="34"/>
        <v>0</v>
      </c>
      <c r="I132" s="68">
        <f t="shared" si="34"/>
        <v>0</v>
      </c>
      <c r="J132" s="19"/>
      <c r="K132" s="2"/>
    </row>
    <row r="133" spans="1:11">
      <c r="A133" s="67" t="s">
        <v>66</v>
      </c>
      <c r="B133" s="79" t="s">
        <v>64</v>
      </c>
      <c r="C133" s="13">
        <v>300</v>
      </c>
      <c r="D133" s="13"/>
      <c r="E133" s="18">
        <f>C133*D133</f>
        <v>0</v>
      </c>
      <c r="F133" s="13"/>
      <c r="G133" s="13">
        <f>C133*F133</f>
        <v>0</v>
      </c>
      <c r="H133" s="13">
        <f t="shared" si="34"/>
        <v>0</v>
      </c>
      <c r="I133" s="68">
        <f t="shared" si="34"/>
        <v>0</v>
      </c>
      <c r="J133" s="19"/>
      <c r="K133" s="2"/>
    </row>
    <row r="134" spans="1:11">
      <c r="A134" s="71" t="s">
        <v>127</v>
      </c>
      <c r="B134" s="81" t="s">
        <v>13</v>
      </c>
      <c r="C134" s="11"/>
      <c r="D134" s="11"/>
      <c r="E134" s="11">
        <f>SUM(E131:E133)</f>
        <v>0</v>
      </c>
      <c r="F134" s="11"/>
      <c r="G134" s="11">
        <f>SUM(G131:G133)</f>
        <v>0</v>
      </c>
      <c r="H134" s="11"/>
      <c r="I134" s="72">
        <f>SUM(I131:I133)</f>
        <v>0</v>
      </c>
      <c r="J134" s="19"/>
      <c r="K134" s="2"/>
    </row>
    <row r="135" spans="1:11">
      <c r="A135" s="71" t="s">
        <v>128</v>
      </c>
      <c r="B135" s="81" t="s">
        <v>13</v>
      </c>
      <c r="C135" s="11"/>
      <c r="D135" s="11"/>
      <c r="E135" s="11"/>
      <c r="F135" s="11"/>
      <c r="G135" s="11"/>
      <c r="H135" s="11"/>
      <c r="I135" s="72"/>
      <c r="J135" s="19"/>
      <c r="K135" s="2"/>
    </row>
    <row r="136" spans="1:11">
      <c r="A136" s="67" t="s">
        <v>129</v>
      </c>
      <c r="B136" s="79" t="s">
        <v>60</v>
      </c>
      <c r="C136" s="13">
        <v>3</v>
      </c>
      <c r="D136" s="13"/>
      <c r="E136" s="18">
        <f t="shared" ref="E136:E144" si="35">C136*D136</f>
        <v>0</v>
      </c>
      <c r="F136" s="13"/>
      <c r="G136" s="13">
        <f t="shared" ref="G136:G144" si="36">C136*F136</f>
        <v>0</v>
      </c>
      <c r="H136" s="13">
        <f t="shared" ref="H136:H144" si="37">D136+F136</f>
        <v>0</v>
      </c>
      <c r="I136" s="68">
        <f t="shared" ref="I136:I144" si="38">E136+G136</f>
        <v>0</v>
      </c>
      <c r="J136" s="19"/>
      <c r="K136" s="2"/>
    </row>
    <row r="137" spans="1:11">
      <c r="A137" s="67" t="s">
        <v>130</v>
      </c>
      <c r="B137" s="79" t="s">
        <v>60</v>
      </c>
      <c r="C137" s="13">
        <v>1</v>
      </c>
      <c r="D137" s="13"/>
      <c r="E137" s="18">
        <f t="shared" si="35"/>
        <v>0</v>
      </c>
      <c r="F137" s="13"/>
      <c r="G137" s="13">
        <f t="shared" si="36"/>
        <v>0</v>
      </c>
      <c r="H137" s="13">
        <f t="shared" si="37"/>
        <v>0</v>
      </c>
      <c r="I137" s="68">
        <f t="shared" si="38"/>
        <v>0</v>
      </c>
      <c r="J137" s="19"/>
      <c r="K137" s="2"/>
    </row>
    <row r="138" spans="1:11">
      <c r="A138" s="67" t="s">
        <v>131</v>
      </c>
      <c r="B138" s="79" t="s">
        <v>60</v>
      </c>
      <c r="C138" s="13">
        <v>4</v>
      </c>
      <c r="D138" s="13"/>
      <c r="E138" s="18">
        <f t="shared" si="35"/>
        <v>0</v>
      </c>
      <c r="F138" s="13"/>
      <c r="G138" s="13">
        <f t="shared" si="36"/>
        <v>0</v>
      </c>
      <c r="H138" s="13">
        <f t="shared" si="37"/>
        <v>0</v>
      </c>
      <c r="I138" s="68">
        <f t="shared" si="38"/>
        <v>0</v>
      </c>
      <c r="J138" s="19"/>
      <c r="K138" s="2"/>
    </row>
    <row r="139" spans="1:11">
      <c r="A139" s="67" t="s">
        <v>132</v>
      </c>
      <c r="B139" s="79" t="s">
        <v>60</v>
      </c>
      <c r="C139" s="13">
        <v>2</v>
      </c>
      <c r="D139" s="13"/>
      <c r="E139" s="18">
        <f t="shared" si="35"/>
        <v>0</v>
      </c>
      <c r="F139" s="13"/>
      <c r="G139" s="13">
        <f t="shared" si="36"/>
        <v>0</v>
      </c>
      <c r="H139" s="13">
        <f t="shared" si="37"/>
        <v>0</v>
      </c>
      <c r="I139" s="68">
        <f t="shared" si="38"/>
        <v>0</v>
      </c>
      <c r="J139" s="19"/>
      <c r="K139" s="2"/>
    </row>
    <row r="140" spans="1:11">
      <c r="A140" s="67" t="s">
        <v>133</v>
      </c>
      <c r="B140" s="79" t="s">
        <v>60</v>
      </c>
      <c r="C140" s="13">
        <v>8</v>
      </c>
      <c r="D140" s="13"/>
      <c r="E140" s="18">
        <f t="shared" si="35"/>
        <v>0</v>
      </c>
      <c r="F140" s="13"/>
      <c r="G140" s="13">
        <f t="shared" si="36"/>
        <v>0</v>
      </c>
      <c r="H140" s="13">
        <f t="shared" si="37"/>
        <v>0</v>
      </c>
      <c r="I140" s="68">
        <f t="shared" si="38"/>
        <v>0</v>
      </c>
      <c r="J140" s="19"/>
      <c r="K140" s="2"/>
    </row>
    <row r="141" spans="1:11">
      <c r="A141" s="67" t="s">
        <v>134</v>
      </c>
      <c r="B141" s="79" t="s">
        <v>60</v>
      </c>
      <c r="C141" s="13">
        <v>14</v>
      </c>
      <c r="D141" s="13"/>
      <c r="E141" s="18">
        <f t="shared" si="35"/>
        <v>0</v>
      </c>
      <c r="F141" s="13"/>
      <c r="G141" s="13">
        <f t="shared" si="36"/>
        <v>0</v>
      </c>
      <c r="H141" s="13">
        <f t="shared" si="37"/>
        <v>0</v>
      </c>
      <c r="I141" s="68">
        <f t="shared" si="38"/>
        <v>0</v>
      </c>
      <c r="J141" s="19"/>
      <c r="K141" s="2"/>
    </row>
    <row r="142" spans="1:11">
      <c r="A142" s="67" t="s">
        <v>212</v>
      </c>
      <c r="B142" s="79" t="s">
        <v>60</v>
      </c>
      <c r="C142" s="13">
        <v>3</v>
      </c>
      <c r="D142" s="13"/>
      <c r="E142" s="18">
        <f t="shared" si="35"/>
        <v>0</v>
      </c>
      <c r="F142" s="13"/>
      <c r="G142" s="13">
        <f t="shared" si="36"/>
        <v>0</v>
      </c>
      <c r="H142" s="13">
        <f t="shared" si="37"/>
        <v>0</v>
      </c>
      <c r="I142" s="68">
        <f t="shared" si="38"/>
        <v>0</v>
      </c>
      <c r="J142" s="19"/>
      <c r="K142" s="2"/>
    </row>
    <row r="143" spans="1:11">
      <c r="A143" s="67" t="s">
        <v>135</v>
      </c>
      <c r="B143" s="79" t="s">
        <v>60</v>
      </c>
      <c r="C143" s="13">
        <v>4</v>
      </c>
      <c r="D143" s="13"/>
      <c r="E143" s="18">
        <f t="shared" si="35"/>
        <v>0</v>
      </c>
      <c r="F143" s="13"/>
      <c r="G143" s="13">
        <f t="shared" si="36"/>
        <v>0</v>
      </c>
      <c r="H143" s="13">
        <f t="shared" si="37"/>
        <v>0</v>
      </c>
      <c r="I143" s="68">
        <f t="shared" si="38"/>
        <v>0</v>
      </c>
      <c r="J143" s="19"/>
      <c r="K143" s="2"/>
    </row>
    <row r="144" spans="1:11">
      <c r="A144" s="67" t="s">
        <v>136</v>
      </c>
      <c r="B144" s="79" t="s">
        <v>60</v>
      </c>
      <c r="C144" s="13">
        <v>48</v>
      </c>
      <c r="D144" s="13"/>
      <c r="E144" s="18">
        <f t="shared" si="35"/>
        <v>0</v>
      </c>
      <c r="F144" s="13"/>
      <c r="G144" s="13">
        <f t="shared" si="36"/>
        <v>0</v>
      </c>
      <c r="H144" s="13">
        <f t="shared" si="37"/>
        <v>0</v>
      </c>
      <c r="I144" s="68">
        <f t="shared" si="38"/>
        <v>0</v>
      </c>
      <c r="J144" s="19"/>
      <c r="K144" s="2"/>
    </row>
    <row r="145" spans="1:11">
      <c r="A145" s="71" t="s">
        <v>137</v>
      </c>
      <c r="B145" s="81" t="s">
        <v>13</v>
      </c>
      <c r="C145" s="11"/>
      <c r="D145" s="11"/>
      <c r="E145" s="11">
        <f>SUM(E136:E144)</f>
        <v>0</v>
      </c>
      <c r="F145" s="11"/>
      <c r="G145" s="11">
        <f>SUM(G136:G144)</f>
        <v>0</v>
      </c>
      <c r="H145" s="11"/>
      <c r="I145" s="72">
        <f>SUM(I136:I144)</f>
        <v>0</v>
      </c>
      <c r="J145" s="19"/>
      <c r="K145" s="2"/>
    </row>
    <row r="146" spans="1:11">
      <c r="A146" s="71" t="s">
        <v>138</v>
      </c>
      <c r="B146" s="81" t="s">
        <v>13</v>
      </c>
      <c r="C146" s="11"/>
      <c r="D146" s="11"/>
      <c r="E146" s="11"/>
      <c r="F146" s="11"/>
      <c r="G146" s="11"/>
      <c r="H146" s="11"/>
      <c r="I146" s="72"/>
      <c r="J146" s="19"/>
      <c r="K146" s="2"/>
    </row>
    <row r="147" spans="1:11">
      <c r="A147" s="67" t="s">
        <v>89</v>
      </c>
      <c r="B147" s="79" t="s">
        <v>60</v>
      </c>
      <c r="C147" s="13">
        <v>1</v>
      </c>
      <c r="D147" s="13">
        <f>I77</f>
        <v>0</v>
      </c>
      <c r="E147" s="18">
        <f t="shared" ref="E147:E152" si="39">C147*D147</f>
        <v>0</v>
      </c>
      <c r="F147" s="13"/>
      <c r="G147" s="13">
        <f t="shared" ref="G147:G152" si="40">C147*F147</f>
        <v>0</v>
      </c>
      <c r="H147" s="13">
        <f t="shared" ref="H147:I152" si="41">D147+F147</f>
        <v>0</v>
      </c>
      <c r="I147" s="68">
        <f t="shared" si="41"/>
        <v>0</v>
      </c>
      <c r="J147" s="19"/>
      <c r="K147" s="2"/>
    </row>
    <row r="148" spans="1:11">
      <c r="A148" s="67" t="s">
        <v>106</v>
      </c>
      <c r="B148" s="79" t="s">
        <v>60</v>
      </c>
      <c r="C148" s="13">
        <v>1</v>
      </c>
      <c r="D148" s="13">
        <f>I105</f>
        <v>0</v>
      </c>
      <c r="E148" s="18">
        <v>0</v>
      </c>
      <c r="F148" s="13"/>
      <c r="G148" s="13">
        <f t="shared" si="40"/>
        <v>0</v>
      </c>
      <c r="H148" s="13">
        <f t="shared" si="41"/>
        <v>0</v>
      </c>
      <c r="I148" s="68">
        <f t="shared" si="41"/>
        <v>0</v>
      </c>
      <c r="J148" s="19"/>
      <c r="K148" s="2"/>
    </row>
    <row r="149" spans="1:11">
      <c r="A149" s="67" t="s">
        <v>116</v>
      </c>
      <c r="B149" s="79" t="s">
        <v>60</v>
      </c>
      <c r="C149" s="13">
        <v>1</v>
      </c>
      <c r="D149" s="13">
        <f>I117</f>
        <v>0</v>
      </c>
      <c r="E149" s="18">
        <f t="shared" si="39"/>
        <v>0</v>
      </c>
      <c r="F149" s="13"/>
      <c r="G149" s="13">
        <f t="shared" si="40"/>
        <v>0</v>
      </c>
      <c r="H149" s="13">
        <f t="shared" si="41"/>
        <v>0</v>
      </c>
      <c r="I149" s="68">
        <f t="shared" si="41"/>
        <v>0</v>
      </c>
      <c r="J149" s="19"/>
      <c r="K149" s="2"/>
    </row>
    <row r="150" spans="1:11">
      <c r="A150" s="67" t="s">
        <v>120</v>
      </c>
      <c r="B150" s="79" t="s">
        <v>60</v>
      </c>
      <c r="C150" s="13">
        <v>1</v>
      </c>
      <c r="D150" s="13">
        <f>I129</f>
        <v>0</v>
      </c>
      <c r="E150" s="18">
        <f t="shared" si="39"/>
        <v>0</v>
      </c>
      <c r="F150" s="13"/>
      <c r="G150" s="13">
        <f t="shared" si="40"/>
        <v>0</v>
      </c>
      <c r="H150" s="13">
        <f t="shared" si="41"/>
        <v>0</v>
      </c>
      <c r="I150" s="68">
        <f t="shared" si="41"/>
        <v>0</v>
      </c>
      <c r="J150" s="19"/>
      <c r="K150" s="2"/>
    </row>
    <row r="151" spans="1:11">
      <c r="A151" s="67" t="s">
        <v>125</v>
      </c>
      <c r="B151" s="79" t="s">
        <v>60</v>
      </c>
      <c r="C151" s="13">
        <v>1</v>
      </c>
      <c r="D151" s="13">
        <f>I134</f>
        <v>0</v>
      </c>
      <c r="E151" s="18">
        <f t="shared" si="39"/>
        <v>0</v>
      </c>
      <c r="F151" s="13"/>
      <c r="G151" s="13">
        <f t="shared" si="40"/>
        <v>0</v>
      </c>
      <c r="H151" s="13">
        <f t="shared" si="41"/>
        <v>0</v>
      </c>
      <c r="I151" s="68">
        <f t="shared" si="41"/>
        <v>0</v>
      </c>
      <c r="J151" s="19"/>
      <c r="K151" s="2"/>
    </row>
    <row r="152" spans="1:11">
      <c r="A152" s="67" t="s">
        <v>128</v>
      </c>
      <c r="B152" s="79" t="s">
        <v>60</v>
      </c>
      <c r="C152" s="13">
        <v>1</v>
      </c>
      <c r="D152" s="13">
        <f>I145</f>
        <v>0</v>
      </c>
      <c r="E152" s="18">
        <f t="shared" si="39"/>
        <v>0</v>
      </c>
      <c r="F152" s="13"/>
      <c r="G152" s="13">
        <f t="shared" si="40"/>
        <v>0</v>
      </c>
      <c r="H152" s="13">
        <f t="shared" si="41"/>
        <v>0</v>
      </c>
      <c r="I152" s="68">
        <f t="shared" si="41"/>
        <v>0</v>
      </c>
      <c r="J152" s="19"/>
      <c r="K152" s="2"/>
    </row>
    <row r="153" spans="1:11">
      <c r="A153" s="71" t="s">
        <v>139</v>
      </c>
      <c r="B153" s="81" t="s">
        <v>13</v>
      </c>
      <c r="C153" s="11"/>
      <c r="D153" s="11"/>
      <c r="E153" s="11">
        <f>SUM(E147:E152)</f>
        <v>0</v>
      </c>
      <c r="F153" s="11"/>
      <c r="G153" s="11">
        <f>SUM(G147:G152)</f>
        <v>0</v>
      </c>
      <c r="H153" s="11"/>
      <c r="I153" s="72">
        <f>SUM(I147:I152)</f>
        <v>0</v>
      </c>
      <c r="J153" s="19"/>
      <c r="K153" s="2"/>
    </row>
    <row r="154" spans="1:11" ht="15" thickBot="1">
      <c r="A154" s="76" t="s">
        <v>13</v>
      </c>
      <c r="B154" s="84" t="s">
        <v>13</v>
      </c>
      <c r="C154" s="77"/>
      <c r="D154" s="77"/>
      <c r="E154" s="77"/>
      <c r="F154" s="77"/>
      <c r="G154" s="77"/>
      <c r="H154" s="77"/>
      <c r="I154" s="78"/>
      <c r="J154" s="19"/>
      <c r="K154" s="2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DF3B1-584F-4B32-A0D5-D6A9E6DCECF6}">
  <dimension ref="A1:C33"/>
  <sheetViews>
    <sheetView workbookViewId="0">
      <selection activeCell="E8" sqref="E8"/>
    </sheetView>
  </sheetViews>
  <sheetFormatPr defaultRowHeight="14.5"/>
  <cols>
    <col min="1" max="1" width="28.453125" style="1" bestFit="1" customWidth="1"/>
    <col min="2" max="2" width="63.453125" style="1" bestFit="1" customWidth="1"/>
    <col min="4" max="4" width="0" hidden="1" customWidth="1"/>
  </cols>
  <sheetData>
    <row r="1" spans="1:3">
      <c r="A1" s="4" t="s">
        <v>0</v>
      </c>
      <c r="B1" s="4" t="s">
        <v>1</v>
      </c>
      <c r="C1" s="2"/>
    </row>
    <row r="2" spans="1:3">
      <c r="A2" s="4" t="s">
        <v>2</v>
      </c>
      <c r="B2" s="5" t="s">
        <v>3</v>
      </c>
      <c r="C2" s="2"/>
    </row>
    <row r="3" spans="1:3" ht="26.5">
      <c r="A3" s="4" t="s">
        <v>4</v>
      </c>
      <c r="B3" s="6" t="s">
        <v>5</v>
      </c>
      <c r="C3" s="2"/>
    </row>
    <row r="4" spans="1:3" ht="26.5">
      <c r="A4" s="4" t="s">
        <v>6</v>
      </c>
      <c r="B4" s="6" t="s">
        <v>7</v>
      </c>
      <c r="C4" s="2"/>
    </row>
    <row r="5" spans="1:3">
      <c r="A5" s="4" t="s">
        <v>8</v>
      </c>
      <c r="B5" s="7" t="s">
        <v>219</v>
      </c>
      <c r="C5" s="2"/>
    </row>
    <row r="6" spans="1:3">
      <c r="A6" s="4" t="s">
        <v>9</v>
      </c>
      <c r="B6" s="7" t="s">
        <v>10</v>
      </c>
      <c r="C6" s="2"/>
    </row>
    <row r="7" spans="1:3">
      <c r="A7" s="4" t="s">
        <v>11</v>
      </c>
      <c r="B7" s="7" t="s">
        <v>10</v>
      </c>
      <c r="C7" s="2"/>
    </row>
    <row r="8" spans="1:3">
      <c r="A8" s="4" t="s">
        <v>12</v>
      </c>
      <c r="B8" s="7" t="s">
        <v>13</v>
      </c>
      <c r="C8" s="2"/>
    </row>
    <row r="9" spans="1:3">
      <c r="A9" s="4" t="s">
        <v>14</v>
      </c>
      <c r="B9" s="7" t="s">
        <v>15</v>
      </c>
      <c r="C9" s="2"/>
    </row>
    <row r="10" spans="1:3">
      <c r="A10" s="4" t="s">
        <v>16</v>
      </c>
      <c r="B10" s="7" t="s">
        <v>13</v>
      </c>
      <c r="C10" s="2"/>
    </row>
    <row r="11" spans="1:3">
      <c r="A11" s="4" t="s">
        <v>17</v>
      </c>
      <c r="B11" s="7" t="s">
        <v>13</v>
      </c>
      <c r="C11" s="2"/>
    </row>
    <row r="12" spans="1:3">
      <c r="A12" s="4" t="s">
        <v>18</v>
      </c>
      <c r="B12" s="7" t="s">
        <v>13</v>
      </c>
      <c r="C12" s="2"/>
    </row>
    <row r="13" spans="1:3">
      <c r="A13" s="4" t="s">
        <v>19</v>
      </c>
      <c r="B13" s="7" t="s">
        <v>13</v>
      </c>
      <c r="C13" s="2"/>
    </row>
    <row r="14" spans="1:3">
      <c r="A14" s="4" t="s">
        <v>20</v>
      </c>
      <c r="B14" s="7" t="s">
        <v>21</v>
      </c>
      <c r="C14" s="2"/>
    </row>
    <row r="15" spans="1:3">
      <c r="A15" s="4" t="s">
        <v>13</v>
      </c>
      <c r="B15" s="8" t="s">
        <v>13</v>
      </c>
      <c r="C15" s="2"/>
    </row>
    <row r="16" spans="1:3">
      <c r="A16" s="4" t="s">
        <v>22</v>
      </c>
      <c r="B16" s="9" t="s">
        <v>23</v>
      </c>
      <c r="C16" s="2"/>
    </row>
    <row r="17" spans="1:3">
      <c r="A17" s="4" t="s">
        <v>24</v>
      </c>
      <c r="B17" s="9" t="s">
        <v>25</v>
      </c>
      <c r="C17" s="2"/>
    </row>
    <row r="18" spans="1:3">
      <c r="A18" s="4" t="s">
        <v>26</v>
      </c>
      <c r="B18" s="9" t="s">
        <v>27</v>
      </c>
      <c r="C18" s="2"/>
    </row>
    <row r="19" spans="1:3">
      <c r="A19" s="4" t="s">
        <v>28</v>
      </c>
      <c r="B19" s="9" t="s">
        <v>29</v>
      </c>
      <c r="C19" s="2"/>
    </row>
    <row r="20" spans="1:3">
      <c r="A20" s="4" t="s">
        <v>30</v>
      </c>
      <c r="B20" s="9" t="s">
        <v>29</v>
      </c>
      <c r="C20" s="2"/>
    </row>
    <row r="21" spans="1:3">
      <c r="A21" s="4" t="s">
        <v>31</v>
      </c>
      <c r="B21" s="9" t="s">
        <v>29</v>
      </c>
      <c r="C21" s="2"/>
    </row>
    <row r="22" spans="1:3">
      <c r="A22" s="4" t="s">
        <v>32</v>
      </c>
      <c r="B22" s="9" t="s">
        <v>29</v>
      </c>
      <c r="C22" s="2"/>
    </row>
    <row r="23" spans="1:3">
      <c r="A23" s="4" t="s">
        <v>33</v>
      </c>
      <c r="B23" s="9" t="s">
        <v>29</v>
      </c>
      <c r="C23" s="2"/>
    </row>
    <row r="24" spans="1:3">
      <c r="A24" s="4" t="s">
        <v>34</v>
      </c>
      <c r="B24" s="9" t="s">
        <v>29</v>
      </c>
      <c r="C24" s="2"/>
    </row>
    <row r="25" spans="1:3">
      <c r="A25" s="4" t="s">
        <v>35</v>
      </c>
      <c r="B25" s="9" t="s">
        <v>29</v>
      </c>
      <c r="C25" s="2"/>
    </row>
    <row r="26" spans="1:3">
      <c r="A26" s="4" t="s">
        <v>36</v>
      </c>
      <c r="B26" s="9" t="s">
        <v>37</v>
      </c>
      <c r="C26" s="2"/>
    </row>
    <row r="27" spans="1:3">
      <c r="A27" s="4" t="s">
        <v>38</v>
      </c>
      <c r="B27" s="9" t="s">
        <v>29</v>
      </c>
      <c r="C27" s="2"/>
    </row>
    <row r="28" spans="1:3">
      <c r="A28" s="4" t="s">
        <v>39</v>
      </c>
      <c r="B28" s="9" t="s">
        <v>29</v>
      </c>
      <c r="C28" s="2"/>
    </row>
    <row r="29" spans="1:3">
      <c r="A29" s="4" t="s">
        <v>40</v>
      </c>
      <c r="B29" s="9" t="s">
        <v>29</v>
      </c>
      <c r="C29" s="2"/>
    </row>
    <row r="30" spans="1:3">
      <c r="A30" s="4" t="s">
        <v>41</v>
      </c>
      <c r="B30" s="9" t="s">
        <v>29</v>
      </c>
      <c r="C30" s="2"/>
    </row>
    <row r="31" spans="1:3" ht="24">
      <c r="A31" s="10" t="s">
        <v>42</v>
      </c>
      <c r="B31" s="9" t="s">
        <v>43</v>
      </c>
      <c r="C31" s="2"/>
    </row>
    <row r="32" spans="1:3">
      <c r="A32" s="4" t="s">
        <v>44</v>
      </c>
      <c r="B32" s="9" t="s">
        <v>45</v>
      </c>
      <c r="C32" s="2"/>
    </row>
    <row r="33" spans="1:2">
      <c r="A33" s="1" t="s">
        <v>46</v>
      </c>
      <c r="B33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</dc:creator>
  <cp:lastModifiedBy>Karel Rejent - ICT plus, s.r.o.</cp:lastModifiedBy>
  <dcterms:created xsi:type="dcterms:W3CDTF">2023-07-31T09:49:34Z</dcterms:created>
  <dcterms:modified xsi:type="dcterms:W3CDTF">2023-12-04T11:33:07Z</dcterms:modified>
</cp:coreProperties>
</file>